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80"/>
  </bookViews>
  <sheets>
    <sheet name="01.01.2024" sheetId="2" r:id="rId1"/>
  </sheets>
  <calcPr calcId="162913"/>
</workbook>
</file>

<file path=xl/calcChain.xml><?xml version="1.0" encoding="utf-8"?>
<calcChain xmlns="http://schemas.openxmlformats.org/spreadsheetml/2006/main">
  <c r="E5" i="2" l="1"/>
  <c r="AB9" i="2"/>
  <c r="R5" i="2"/>
  <c r="W5" i="2"/>
  <c r="V5" i="2"/>
  <c r="AA5" i="2"/>
  <c r="Z5" i="2"/>
  <c r="AE5" i="2"/>
  <c r="AD5" i="2"/>
  <c r="S5" i="2"/>
  <c r="M5" i="2"/>
  <c r="N5" i="2"/>
  <c r="O5" i="2"/>
  <c r="L5" i="2"/>
  <c r="J10" i="2"/>
  <c r="J9" i="2"/>
  <c r="I5" i="2"/>
  <c r="H5" i="2"/>
  <c r="D5" i="2"/>
  <c r="BG11" i="2"/>
  <c r="BC11" i="2"/>
  <c r="BA11" i="2"/>
  <c r="AY11" i="2"/>
  <c r="AW11" i="2"/>
  <c r="AU11" i="2"/>
  <c r="AS11" i="2"/>
  <c r="AQ11" i="2"/>
  <c r="AK11" i="2"/>
  <c r="AF11" i="2"/>
  <c r="AB11" i="2"/>
  <c r="X11" i="2"/>
  <c r="T11" i="2"/>
  <c r="P11" i="2"/>
  <c r="J11" i="2"/>
  <c r="F11" i="2"/>
  <c r="BG6" i="2"/>
  <c r="BC6" i="2"/>
  <c r="BA6" i="2"/>
  <c r="AY6" i="2"/>
  <c r="AW6" i="2"/>
  <c r="AU6" i="2"/>
  <c r="AS6" i="2"/>
  <c r="AQ6" i="2"/>
  <c r="AK6" i="2"/>
  <c r="BH6" i="2" s="1"/>
  <c r="AF6" i="2"/>
  <c r="AB6" i="2"/>
  <c r="X6" i="2"/>
  <c r="T6" i="2"/>
  <c r="P6" i="2"/>
  <c r="J6" i="2"/>
  <c r="F6" i="2"/>
  <c r="BG9" i="2"/>
  <c r="BC9" i="2"/>
  <c r="BA9" i="2"/>
  <c r="AY9" i="2"/>
  <c r="AW9" i="2"/>
  <c r="AU9" i="2"/>
  <c r="AS9" i="2"/>
  <c r="AQ9" i="2"/>
  <c r="AK9" i="2"/>
  <c r="BH9" i="2" s="1"/>
  <c r="AF9" i="2"/>
  <c r="X9" i="2"/>
  <c r="T9" i="2"/>
  <c r="P9" i="2"/>
  <c r="F9" i="2"/>
  <c r="F8" i="2"/>
  <c r="BG8" i="2"/>
  <c r="BC8" i="2"/>
  <c r="BA8" i="2"/>
  <c r="AY8" i="2"/>
  <c r="AW8" i="2"/>
  <c r="AU8" i="2"/>
  <c r="AS8" i="2"/>
  <c r="AQ8" i="2"/>
  <c r="AK8" i="2"/>
  <c r="AF8" i="2"/>
  <c r="AB8" i="2"/>
  <c r="X8" i="2"/>
  <c r="T8" i="2"/>
  <c r="P8" i="2"/>
  <c r="J8" i="2"/>
  <c r="BG7" i="2"/>
  <c r="BC7" i="2"/>
  <c r="BA7" i="2"/>
  <c r="AY7" i="2"/>
  <c r="AW7" i="2"/>
  <c r="AU7" i="2"/>
  <c r="AS7" i="2"/>
  <c r="AQ7" i="2"/>
  <c r="AK7" i="2"/>
  <c r="AF7" i="2"/>
  <c r="AB7" i="2"/>
  <c r="X7" i="2"/>
  <c r="T7" i="2"/>
  <c r="P7" i="2"/>
  <c r="J7" i="2"/>
  <c r="F7" i="2"/>
  <c r="BG10" i="2"/>
  <c r="BC10" i="2"/>
  <c r="BA10" i="2"/>
  <c r="AY10" i="2"/>
  <c r="AW10" i="2"/>
  <c r="AU10" i="2"/>
  <c r="AS10" i="2"/>
  <c r="AQ10" i="2"/>
  <c r="AK10" i="2"/>
  <c r="BH10" i="2" s="1"/>
  <c r="AF10" i="2"/>
  <c r="AB10" i="2"/>
  <c r="X10" i="2"/>
  <c r="T10" i="2"/>
  <c r="P10" i="2"/>
  <c r="F10" i="2"/>
  <c r="BH7" i="2" l="1"/>
  <c r="BH11" i="2"/>
  <c r="BH8" i="2"/>
</calcChain>
</file>

<file path=xl/sharedStrings.xml><?xml version="1.0" encoding="utf-8"?>
<sst xmlns="http://schemas.openxmlformats.org/spreadsheetml/2006/main" count="107" uniqueCount="92">
  <si>
    <t>Расчет целевого значения индикатора</t>
  </si>
  <si>
    <t>Бальная оценка                  (1 или 0,75)</t>
  </si>
  <si>
    <t>ИТОГО</t>
  </si>
  <si>
    <t>Бальная оценка        (1; 0,8; 0)</t>
  </si>
  <si>
    <t>Бальная оценка                                                                                                                                                                                                       (-0,5 в случае наличия фактов)</t>
  </si>
  <si>
    <t>Л.Н. Седых</t>
  </si>
  <si>
    <t>Исполнитель:</t>
  </si>
  <si>
    <t xml:space="preserve">Бальная оценка                       (-0,2 в случае наличия фактов)              </t>
  </si>
  <si>
    <t>Бальная оценка                           (-0,4 в случае наличия фактов)</t>
  </si>
  <si>
    <t>(83355)2-13-59</t>
  </si>
  <si>
    <t>Зам. главы администрации Пижанского муниципального округа по финансово-экономическим вопросам, начальник финансового управления</t>
  </si>
  <si>
    <t>да</t>
  </si>
  <si>
    <t>Бальная оценка           (- 0,5 в случае наличия фактов)</t>
  </si>
  <si>
    <t xml:space="preserve">Бальная оценка           (-0,5 в случае наличия фактов)              </t>
  </si>
  <si>
    <r>
      <t>П</t>
    </r>
    <r>
      <rPr>
        <vertAlign val="subscript"/>
        <sz val="8"/>
        <rFont val="Times New Roman"/>
        <family val="1"/>
        <charset val="204"/>
      </rPr>
      <t xml:space="preserve">13 </t>
    </r>
    <r>
      <rPr>
        <sz val="8"/>
        <rFont val="Times New Roman"/>
        <family val="1"/>
        <charset val="204"/>
      </rPr>
      <t>- факт наличия просроченной кредиторской задолженности</t>
    </r>
  </si>
  <si>
    <t xml:space="preserve">Бальная оценка                       (-0,5 в случае наличия фактов)              </t>
  </si>
  <si>
    <t xml:space="preserve">Бальная оценка                                                                                                                                                                                                  (-0,5 в случае наличия фактов) </t>
  </si>
  <si>
    <t>Бальная оценка                                                                                                                                                                                                       (-0,5 в случае наличия  фактов)</t>
  </si>
  <si>
    <t>Бальная оценка        (0 или -1/n)</t>
  </si>
  <si>
    <t>высокое</t>
  </si>
  <si>
    <t>Уровень качества*</t>
  </si>
  <si>
    <t>* итоговая оценка от 5 до 7 - высокое качество финансового менеджмента</t>
  </si>
  <si>
    <t xml:space="preserve">  итоговая оценка от 3 до 5 - среднее качество финансового менеджмента</t>
  </si>
  <si>
    <t>ГАСБ ИТОГО</t>
  </si>
  <si>
    <r>
      <t>П</t>
    </r>
    <r>
      <rPr>
        <vertAlign val="subscript"/>
        <sz val="8"/>
        <rFont val="Times New Roman"/>
        <family val="1"/>
        <charset val="204"/>
      </rPr>
      <t>20</t>
    </r>
    <r>
      <rPr>
        <sz val="8"/>
        <rFont val="Times New Roman"/>
        <family val="1"/>
        <charset val="204"/>
      </rPr>
      <t xml:space="preserve"> - наличие отмеченных в заключениях контрольно-счетной комиссии Пижанского округа Кировской области на проекты решений Думы Пижанского муниципального округа о внесении изменений в решение Думы Пижанского муниципального округа о бюджете Пижанского муниципального округа фактов несвоевременной подготовки решений Думы Пижанского муниципального округа и нормативно-правовых актов Пижанского муниципального округа</t>
    </r>
  </si>
  <si>
    <r>
      <t>П</t>
    </r>
    <r>
      <rPr>
        <vertAlign val="subscript"/>
        <sz val="8"/>
        <rFont val="Times New Roman"/>
        <family val="1"/>
        <charset val="204"/>
      </rPr>
      <t>19</t>
    </r>
    <r>
      <rPr>
        <sz val="8"/>
        <rFont val="Times New Roman"/>
        <family val="1"/>
        <charset val="204"/>
      </rPr>
      <t xml:space="preserve"> - отсутствие фактов нарушения сроков выполнения соответствующим ГРБС мероприятий, установленных постановлениями администрации Пижанского муниципального округа о мерах по составлению проекта бюджета Пижанского муниципального округа на очередной финансовый год и плановый период, о мерах по выполнению решения Думы Пижанского муниципального округа о бюджете Пижанского муниципального округа на очередной финансовый год и плановый период или нормативно-правовыми актами в части осуществления бюджетного процесса</t>
    </r>
  </si>
  <si>
    <r>
      <t>П</t>
    </r>
    <r>
      <rPr>
        <vertAlign val="subscript"/>
        <sz val="8"/>
        <rFont val="Times New Roman"/>
        <family val="1"/>
        <charset val="204"/>
      </rPr>
      <t>18</t>
    </r>
    <r>
      <rPr>
        <sz val="8"/>
        <rFont val="Times New Roman"/>
        <family val="1"/>
        <charset val="204"/>
      </rPr>
      <t xml:space="preserve"> - наличие установленных фактов (вынесенных постановлений о привлечении к административной ответственности)  нарушения законодательства Российской Федерации о  контрактной системе в сфере закупок и правовых (нормативных правовых) актов в сфере организации осуществления закупок товаров, работ, услуг и исполнения обязательств, установленных заключенными контрактами (гражданско-правовыми договорами) для обеспечения муниципальных нужд, у соответстующего главного администратора средств бюджета Пижанского муниципального округа</t>
    </r>
  </si>
  <si>
    <r>
      <t>П</t>
    </r>
    <r>
      <rPr>
        <vertAlign val="subscript"/>
        <sz val="8"/>
        <rFont val="Times New Roman"/>
        <family val="1"/>
        <charset val="204"/>
      </rPr>
      <t>17</t>
    </r>
    <r>
      <rPr>
        <sz val="8"/>
        <rFont val="Times New Roman"/>
        <family val="1"/>
        <charset val="204"/>
      </rPr>
      <t xml:space="preserve"> - наличие установленных фактов неправомерного использования бюджетных средств  соответствующим главным администратором средств бюджета Пижанского муниципального округа</t>
    </r>
  </si>
  <si>
    <r>
      <t>П</t>
    </r>
    <r>
      <rPr>
        <vertAlign val="subscript"/>
        <sz val="8"/>
        <rFont val="Times New Roman"/>
        <family val="1"/>
        <charset val="204"/>
      </rPr>
      <t>16</t>
    </r>
    <r>
      <rPr>
        <sz val="8"/>
        <rFont val="Times New Roman"/>
        <family val="1"/>
        <charset val="204"/>
      </rPr>
      <t xml:space="preserve"> - наличие установленных фактов неэффективного использования бюджетных средств соответствующим главным администратором средств бюджета Пижанского муниципального округа</t>
    </r>
  </si>
  <si>
    <r>
      <t>П</t>
    </r>
    <r>
      <rPr>
        <vertAlign val="subscript"/>
        <sz val="8"/>
        <rFont val="Times New Roman"/>
        <family val="1"/>
        <charset val="204"/>
      </rPr>
      <t xml:space="preserve">15 </t>
    </r>
    <r>
      <rPr>
        <sz val="8"/>
        <rFont val="Times New Roman"/>
        <family val="1"/>
        <charset val="204"/>
      </rPr>
      <t>- наличие установленных фактов нецелевого использования бюджетных средств соответствующим главным администратором средств бюджета Пижанского муниципального округа</t>
    </r>
  </si>
  <si>
    <r>
      <t>П</t>
    </r>
    <r>
      <rPr>
        <vertAlign val="subscript"/>
        <sz val="8"/>
        <rFont val="Times New Roman"/>
        <family val="1"/>
        <charset val="204"/>
      </rPr>
      <t>14</t>
    </r>
    <r>
      <rPr>
        <sz val="8"/>
        <rFont val="Times New Roman"/>
        <family val="1"/>
        <charset val="204"/>
      </rPr>
      <t xml:space="preserve">- факт наличия просроченной  кредиторской задолженности по заработной плате в учреждениях, подведомственных соответствующим главным администраторам средств бюджета Пижанского муниципального округа           </t>
    </r>
  </si>
  <si>
    <r>
      <t>П</t>
    </r>
    <r>
      <rPr>
        <vertAlign val="subscript"/>
        <sz val="8"/>
        <rFont val="Times New Roman"/>
        <family val="1"/>
        <charset val="204"/>
      </rPr>
      <t>12</t>
    </r>
    <r>
      <rPr>
        <sz val="8"/>
        <rFont val="Times New Roman"/>
        <family val="1"/>
        <charset val="204"/>
      </rPr>
      <t xml:space="preserve"> - наличие фактов представления в  финансовое управление соответствующим главным администратором средств бюджета Пижанского муниципального округа бюджетной отчетности с нарушением установленного финансовым управлением порядка</t>
    </r>
  </si>
  <si>
    <r>
      <t>П</t>
    </r>
    <r>
      <rPr>
        <vertAlign val="subscript"/>
        <sz val="8"/>
        <rFont val="Times New Roman"/>
        <family val="1"/>
        <charset val="204"/>
      </rPr>
      <t>11</t>
    </r>
    <r>
      <rPr>
        <sz val="8"/>
        <rFont val="Times New Roman"/>
        <family val="1"/>
        <charset val="204"/>
      </rPr>
      <t xml:space="preserve"> - наличие фактов несвоевременного утверждения муниципального задания главным администратором средств бюджета Пижанского муниципального округа       </t>
    </r>
  </si>
  <si>
    <r>
      <t>П</t>
    </r>
    <r>
      <rPr>
        <vertAlign val="subscript"/>
        <sz val="8"/>
        <rFont val="Times New Roman"/>
        <family val="1"/>
        <charset val="204"/>
      </rPr>
      <t>10</t>
    </r>
    <r>
      <rPr>
        <sz val="8"/>
        <rFont val="Times New Roman"/>
        <family val="1"/>
        <charset val="204"/>
      </rPr>
      <t xml:space="preserve"> - наличие фактов несвоевременного принятия (пересмотра) главным администратором средств бюджета Пижанского муниципального округа правовых актов о нормировании в сфере закупок</t>
    </r>
  </si>
  <si>
    <r>
      <t>П</t>
    </r>
    <r>
      <rPr>
        <vertAlign val="subscript"/>
        <sz val="8"/>
        <rFont val="Times New Roman"/>
        <family val="1"/>
        <charset val="204"/>
      </rPr>
      <t>9</t>
    </r>
    <r>
      <rPr>
        <sz val="8"/>
        <rFont val="Times New Roman"/>
        <family val="1"/>
        <charset val="204"/>
      </rPr>
      <t xml:space="preserve"> - наличие фактов отказа в санкционировании оплаты денежных обязательств  соответствующему главному администратору средств бюджета Пижанского муниципального округа</t>
    </r>
  </si>
  <si>
    <r>
      <t>П</t>
    </r>
    <r>
      <rPr>
        <vertAlign val="subscript"/>
        <sz val="8"/>
        <rFont val="Times New Roman"/>
        <family val="1"/>
        <charset val="204"/>
      </rPr>
      <t>8</t>
    </r>
    <r>
      <rPr>
        <sz val="8"/>
        <rFont val="Times New Roman"/>
        <family val="1"/>
        <charset val="204"/>
      </rPr>
      <t xml:space="preserve"> - наличие в отчетном финансовом году фактов возврата средств из бюджета Пижанского муниципального округа в областной бюджет в результате недостижения показателей результативности использования субсидий, иных межбюджетных трансфертов (результатов использования субсидий, иных межбюджетных трансфертов) из областного бюджета, установленных заключенными соглашениями            </t>
    </r>
  </si>
  <si>
    <r>
      <t>КР</t>
    </r>
    <r>
      <rPr>
        <vertAlign val="subscript"/>
        <sz val="8"/>
        <rFont val="Times New Roman"/>
        <family val="1"/>
        <charset val="204"/>
      </rPr>
      <t xml:space="preserve">ф </t>
    </r>
    <r>
      <rPr>
        <sz val="8"/>
        <rFont val="Times New Roman"/>
        <family val="1"/>
        <charset val="204"/>
      </rPr>
      <t>- кассовые расходы соответствующего ГАСБ Пижанского муниципального округа, проведенные за отчетный год</t>
    </r>
  </si>
  <si>
    <r>
      <t xml:space="preserve"> КР</t>
    </r>
    <r>
      <rPr>
        <vertAlign val="subscript"/>
        <sz val="8"/>
        <rFont val="Times New Roman"/>
        <family val="1"/>
        <charset val="204"/>
      </rPr>
      <t>пл</t>
    </r>
    <r>
      <rPr>
        <sz val="8"/>
        <rFont val="Times New Roman"/>
        <family val="1"/>
        <charset val="204"/>
      </rPr>
      <t xml:space="preserve"> - планируемые расходы по уточненному кассовому плану соответствующего ГАСБ Пижанского муниципального округа в отчетном году</t>
    </r>
  </si>
  <si>
    <r>
      <t>ЦР</t>
    </r>
    <r>
      <rPr>
        <vertAlign val="subscript"/>
        <sz val="8"/>
        <rFont val="Times New Roman"/>
        <family val="1"/>
        <charset val="204"/>
      </rPr>
      <t xml:space="preserve">фi </t>
    </r>
    <r>
      <rPr>
        <sz val="8"/>
        <rFont val="Times New Roman"/>
        <family val="1"/>
        <charset val="204"/>
      </rPr>
      <t xml:space="preserve"> -кассовые расходы соответствующего ГАСБ Пижанского муниципального округа, производимые за счет i-х целевых средств, за исключением субвенций из областного бюджета</t>
    </r>
  </si>
  <si>
    <r>
      <t>ЦР</t>
    </r>
    <r>
      <rPr>
        <vertAlign val="subscript"/>
        <sz val="8"/>
        <rFont val="Times New Roman"/>
        <family val="1"/>
        <charset val="204"/>
      </rPr>
      <t>ni</t>
    </r>
    <r>
      <rPr>
        <sz val="8"/>
        <rFont val="Times New Roman"/>
        <family val="1"/>
        <charset val="204"/>
      </rPr>
      <t xml:space="preserve"> - объем бюджетных ассигнований, установленных сводной бюджетной росписью соответствующему ГАСБ Пижанского муниципального округа за счет i-х целевых средств, за исключением субвенций из областного бюджета</t>
    </r>
  </si>
  <si>
    <r>
      <t>ПЧ</t>
    </r>
    <r>
      <rPr>
        <vertAlign val="subscript"/>
        <sz val="8"/>
        <rFont val="Times New Roman"/>
        <family val="1"/>
        <charset val="204"/>
      </rPr>
      <t>у</t>
    </r>
    <r>
      <rPr>
        <sz val="8"/>
        <rFont val="Times New Roman"/>
        <family val="1"/>
        <charset val="204"/>
      </rPr>
      <t xml:space="preserve"> - уточненная предельная штатная численность работников соответствующего ГАСБ Пижанского муниципального округа</t>
    </r>
  </si>
  <si>
    <r>
      <t>ПЧ</t>
    </r>
    <r>
      <rPr>
        <vertAlign val="subscript"/>
        <sz val="8"/>
        <rFont val="Times New Roman"/>
        <family val="1"/>
        <charset val="204"/>
      </rPr>
      <t>п</t>
    </r>
    <r>
      <rPr>
        <sz val="8"/>
        <rFont val="Times New Roman"/>
        <family val="1"/>
        <charset val="204"/>
      </rPr>
      <t xml:space="preserve"> - предельная штатная численность работников соответствующего ГАСБ Пижанского муниципального округа, учтенная в первоначальном бюджете</t>
    </r>
  </si>
  <si>
    <r>
      <t>SUM БАОИВ</t>
    </r>
    <r>
      <rPr>
        <vertAlign val="subscript"/>
        <sz val="8"/>
        <rFont val="Times New Roman"/>
        <family val="1"/>
        <charset val="204"/>
      </rPr>
      <t>п</t>
    </r>
    <r>
      <rPr>
        <sz val="8"/>
        <rFont val="Times New Roman"/>
        <family val="1"/>
        <charset val="204"/>
      </rPr>
      <t xml:space="preserve"> - первоначальный объем бюджетных ассигнований, предусмотренных сводной бюджетной росписью бюджета Пижанского муниципального округа на содержание соответствующего ГАСБ Пижанского муниципального округа</t>
    </r>
  </si>
  <si>
    <t>i - муниципальная услуга (работа), оказываемая (выполняемая) соответствующим ГАСБ Пижанского муниципального округа</t>
  </si>
  <si>
    <t>n - количество муниципальных услуг (работ), оказываемых (выполняемых) соответствующим ГАСБ Пижанского муниципального округа</t>
  </si>
  <si>
    <r>
      <t xml:space="preserve">      </t>
    </r>
    <r>
      <rPr>
        <vertAlign val="superscript"/>
        <sz val="8"/>
        <color indexed="8"/>
        <rFont val="Times New Roman"/>
        <family val="1"/>
        <charset val="204"/>
      </rPr>
      <t xml:space="preserve">i </t>
    </r>
    <r>
      <rPr>
        <sz val="8"/>
        <color indexed="8"/>
        <rFont val="Times New Roman"/>
        <family val="1"/>
        <charset val="204"/>
      </rPr>
      <t xml:space="preserve">        
МЗ</t>
    </r>
    <r>
      <rPr>
        <vertAlign val="subscript"/>
        <sz val="8"/>
        <color indexed="8"/>
        <rFont val="Times New Roman"/>
        <family val="1"/>
        <charset val="204"/>
      </rPr>
      <t>ф</t>
    </r>
    <r>
      <rPr>
        <sz val="8"/>
        <color indexed="8"/>
        <rFont val="Times New Roman"/>
        <family val="1"/>
        <charset val="204"/>
      </rPr>
      <t xml:space="preserve">   - фактический объем оказанной  муниципальной 
услуги (выполненной работы) соответствующим ГАСБ Пижанского муниципального округа i-вида</t>
    </r>
  </si>
  <si>
    <r>
      <t xml:space="preserve">      </t>
    </r>
    <r>
      <rPr>
        <vertAlign val="superscript"/>
        <sz val="8"/>
        <color indexed="8"/>
        <rFont val="Times New Roman"/>
        <family val="1"/>
        <charset val="204"/>
      </rPr>
      <t xml:space="preserve">i  </t>
    </r>
    <r>
      <rPr>
        <sz val="8"/>
        <color indexed="8"/>
        <rFont val="Times New Roman"/>
        <family val="1"/>
        <charset val="204"/>
      </rPr>
      <t xml:space="preserve">            
МЗ</t>
    </r>
    <r>
      <rPr>
        <vertAlign val="subscript"/>
        <sz val="8"/>
        <color indexed="8"/>
        <rFont val="Times New Roman"/>
        <family val="1"/>
        <charset val="204"/>
      </rPr>
      <t>n</t>
    </r>
    <r>
      <rPr>
        <sz val="8"/>
        <color indexed="8"/>
        <rFont val="Times New Roman"/>
        <family val="1"/>
        <charset val="204"/>
      </rPr>
      <t xml:space="preserve">   -  муниципальное задание на оказание муниципальной 
услуги (выполнение работы) i-вида, установленное ГАСБ Пижанского муниципального округа</t>
    </r>
  </si>
  <si>
    <r>
      <t>Н</t>
    </r>
    <r>
      <rPr>
        <vertAlign val="subscript"/>
        <sz val="8"/>
        <color indexed="8"/>
        <rFont val="Times New Roman"/>
        <family val="1"/>
        <charset val="204"/>
      </rPr>
      <t>к.г.</t>
    </r>
    <r>
      <rPr>
        <sz val="8"/>
        <color indexed="8"/>
        <rFont val="Times New Roman"/>
        <family val="1"/>
        <charset val="204"/>
      </rPr>
      <t xml:space="preserve"> - задолженность по неналоговым доходам, администрируемым соответствующим ГАСБ Пижанского муниципального округа, на конец отчетного года в бюджет Пижанского муниципального округа (неналоговые доходы по кодам вида доходов в соответствии с БК РФ:1 11 05012 14; 1 11 05024 14; 1 11 05034 14; 1 11 05074 14)</t>
    </r>
  </si>
  <si>
    <r>
      <t>Н</t>
    </r>
    <r>
      <rPr>
        <vertAlign val="subscript"/>
        <sz val="8"/>
        <color indexed="8"/>
        <rFont val="Times New Roman"/>
        <family val="1"/>
        <charset val="204"/>
      </rPr>
      <t>н.г.</t>
    </r>
    <r>
      <rPr>
        <sz val="8"/>
        <color indexed="8"/>
        <rFont val="Times New Roman"/>
        <family val="1"/>
        <charset val="204"/>
      </rPr>
      <t xml:space="preserve"> - задолженность по неналоговым доходам, администрируемым соответствующим ГАСБ Пижанского муниципального округа, на начало отчетного года в бюджет Пижанского муниципального округа (неналоговые доходы по кодам вида доходов в соответствии с БК РФ:1 11 05012 14; 1 11 05024 14; 1 11 05034 14; 1 11 05074 14)</t>
    </r>
  </si>
  <si>
    <r>
      <t>Д</t>
    </r>
    <r>
      <rPr>
        <vertAlign val="subscript"/>
        <sz val="8"/>
        <color indexed="8"/>
        <rFont val="Times New Roman"/>
        <family val="1"/>
        <charset val="204"/>
      </rPr>
      <t>ф</t>
    </r>
    <r>
      <rPr>
        <sz val="8"/>
        <color indexed="8"/>
        <rFont val="Times New Roman"/>
        <family val="1"/>
        <charset val="204"/>
      </rPr>
      <t xml:space="preserve"> - налоговые и неналоговые доходы, фактически поступившие в отчетном году в бюджет Пижанского муниципального округа, администрируемые соответствующим ГАСБ Пижанского муниципального округа (из неналоговых доходов исключаются невыясненные поступления)</t>
    </r>
  </si>
  <si>
    <r>
      <t>Д</t>
    </r>
    <r>
      <rPr>
        <vertAlign val="subscript"/>
        <sz val="8"/>
        <color indexed="8"/>
        <rFont val="Times New Roman"/>
        <family val="1"/>
        <charset val="204"/>
      </rPr>
      <t>у</t>
    </r>
    <r>
      <rPr>
        <sz val="8"/>
        <color indexed="8"/>
        <rFont val="Times New Roman"/>
        <family val="1"/>
        <charset val="204"/>
      </rPr>
      <t xml:space="preserve"> - уточненные прогнозируемые объемы поступлений налоговых и неналоговых доходов бюджета Пижанского муниципального округа на отчетный год,  администрируемых соответствующим ГАСБ Пижанского муниципального округа (из неналоговых доходов исключаются невыясненные поступления)</t>
    </r>
  </si>
  <si>
    <t xml:space="preserve">Бальная оценка                       (-0,2 в случае наличия фактов; 0,2 в случае отсутствия фактов; для ГАСБ Пижанского муниципального округа, не имеющих подведомственных учреждений, 0)              </t>
  </si>
  <si>
    <t xml:space="preserve">  итоговая оценка менее 3 - низкое качество финансового менеджмента</t>
  </si>
  <si>
    <r>
      <t xml:space="preserve"> SUM БАОИВ</t>
    </r>
    <r>
      <rPr>
        <vertAlign val="subscript"/>
        <sz val="8"/>
        <rFont val="Times New Roman"/>
        <family val="1"/>
        <charset val="204"/>
      </rPr>
      <t>у</t>
    </r>
    <r>
      <rPr>
        <sz val="8"/>
        <rFont val="Times New Roman"/>
        <family val="1"/>
        <charset val="204"/>
      </rPr>
      <t xml:space="preserve"> - уточненный объем бюджетных ассигнований, предусмотренных сводной бюджетной росписью бюджета Пижанского муниципального округа на содержание соответствующего ГАСБ Пижанского муниципального округа, за исключением иных межбюджетных трансфертов, предоставленных из областного бюджета</t>
    </r>
  </si>
  <si>
    <t>№ п/п</t>
  </si>
  <si>
    <t>МУ Управление культуры Пижанского муниципального округа</t>
  </si>
  <si>
    <t>Управление образования Пижанского муниципального округа</t>
  </si>
  <si>
    <t>Администрация Пижанского муниципального округа</t>
  </si>
  <si>
    <t>Контрольно-счетная комиссия Пижанского муниципального округа</t>
  </si>
  <si>
    <t>Дума Пижанского муниципального округа</t>
  </si>
  <si>
    <t>Финансовое управление Пижанского муниципального округа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</si>
  <si>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 Cyr"/>
        <charset val="204"/>
      </rPr>
      <t>Главные администраторы средств бюджета Пижанского муниципального округа</t>
    </r>
  </si>
  <si>
    <r>
      <rPr>
        <b/>
        <sz val="10"/>
        <rFont val="Arial Cyr"/>
        <charset val="204"/>
      </rPr>
      <t xml:space="preserve"> 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</t>
    </r>
    <r>
      <rPr>
        <b/>
        <sz val="10"/>
        <rFont val="Arial Cyr"/>
        <charset val="204"/>
      </rPr>
      <t xml:space="preserve">            Код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>главного администратора средств бюджета Пижанского муниципального округа</t>
    </r>
  </si>
  <si>
    <t>Бальная оценка     (1; 0,5; 0)</t>
  </si>
  <si>
    <t>Бальная оценка (-0,3 при наличии отмеченных фактов)</t>
  </si>
  <si>
    <t>Бальная оценка (1 в случае отсутствия фактов)</t>
  </si>
  <si>
    <t>Бальная оценка    (1; 0,75; 0)</t>
  </si>
  <si>
    <t>Бальная оценка       (1 или 0,75)</t>
  </si>
  <si>
    <t>Бальная оценка     (1; 0)</t>
  </si>
  <si>
    <t>Изергина Ольга Александровна</t>
  </si>
  <si>
    <t>Мониторинг качества финансового менеджмента главных администраторов средств бюджета Пижанского муниципального округа за 2024 год</t>
  </si>
  <si>
    <r>
      <t>П</t>
    </r>
    <r>
      <rPr>
        <b/>
        <vertAlign val="subscript"/>
        <sz val="8"/>
        <rFont val="Times New Roman"/>
        <family val="1"/>
        <charset val="204"/>
      </rPr>
      <t>1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Отклонение от прогнозируемых объемов поступлений доходов бюджета Пижанского муниципального округа, администрируемых соответствующим ГАСБ Пижанского муниципального округа </t>
    </r>
    <r>
      <rPr>
        <sz val="8"/>
        <color indexed="10"/>
        <rFont val="Times New Roman"/>
        <family val="1"/>
        <charset val="204"/>
      </rPr>
      <t>з</t>
    </r>
    <r>
      <rPr>
        <b/>
        <sz val="8"/>
        <color indexed="10"/>
        <rFont val="Times New Roman"/>
        <family val="1"/>
        <charset val="204"/>
      </rPr>
      <t>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</si>
  <si>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>2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Динамика задолженности по неналоговым доходам бюджета Пижанского муниципального округа, администрируемым соответствующим ГАСБ Пижанского муниципального округа</t>
    </r>
    <r>
      <rPr>
        <b/>
        <sz val="8"/>
        <rFont val="Times New Roman"/>
        <family val="1"/>
        <charset val="204"/>
      </rPr>
      <t xml:space="preserve">   </t>
    </r>
    <r>
      <rPr>
        <b/>
        <sz val="8"/>
        <color indexed="10"/>
        <rFont val="Times New Roman"/>
        <family val="1"/>
        <charset val="204"/>
      </rPr>
      <t>за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</si>
  <si>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 xml:space="preserve">3 </t>
    </r>
    <r>
      <rPr>
        <sz val="8"/>
        <rFont val="Times New Roman"/>
        <family val="1"/>
        <charset val="204"/>
      </rPr>
      <t>Выполнение муниципального задания на оказание муниципальных услуг (выполнение работ) в части показателей, характеризующих объем оказанных муниципальных услуг (выполненных работ)</t>
    </r>
    <r>
      <rPr>
        <b/>
        <sz val="8"/>
        <rFont val="Times New Roman"/>
        <family val="1"/>
        <charset val="204"/>
      </rPr>
      <t xml:space="preserve"> </t>
    </r>
    <r>
      <rPr>
        <b/>
        <sz val="8"/>
        <color indexed="10"/>
        <rFont val="Times New Roman"/>
        <family val="1"/>
        <charset val="204"/>
      </rPr>
      <t>за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</si>
  <si>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>4</t>
    </r>
    <r>
      <rPr>
        <vertAlign val="subscript"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Выделение средств ГАСБ Пижанского муниципального округа сверх расходов, предусмотренных в соответствии с нормативами на обеспечение выполнения функций ГАСБ Пижанского муниципального округа за исключением наделения федеральными полномочиями, передачи, полномочий субъекта РФ </t>
    </r>
    <r>
      <rPr>
        <b/>
        <sz val="8"/>
        <color indexed="10"/>
        <rFont val="Times New Roman"/>
        <family val="1"/>
        <charset val="204"/>
      </rPr>
      <t>за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</si>
  <si>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>5</t>
    </r>
    <r>
      <rPr>
        <vertAlign val="subscript"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Увеличение предельной штатной численности ГАСБ Пижанского муниципального округа, за исключением наделения федеральными полномочиями, передачи полномочий субъекта РФ                                                                        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</si>
  <si>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 xml:space="preserve">6 </t>
    </r>
    <r>
      <rPr>
        <sz val="8"/>
        <rFont val="Times New Roman"/>
        <family val="1"/>
        <charset val="204"/>
      </rPr>
      <t xml:space="preserve">Отклонение кассовых расходов от объемов бюджетных ассигнований за счет целевых средств, за исключением субвенций из областного бюджета, доведенных соответствующему ГАСБ Пижанского муниципального округа                                                                  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</si>
  <si>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>7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Соблюдение показателей кассового плана по кассовым выплатам                                                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 xml:space="preserve">за 2024 год </t>
    </r>
  </si>
  <si>
    <r>
      <t>П</t>
    </r>
    <r>
      <rPr>
        <b/>
        <vertAlign val="subscript"/>
        <sz val="8"/>
        <rFont val="Times New Roman"/>
        <family val="1"/>
        <charset val="204"/>
      </rPr>
      <t>8</t>
    </r>
    <r>
      <rPr>
        <sz val="8"/>
        <rFont val="Times New Roman"/>
        <family val="1"/>
        <charset val="204"/>
      </rPr>
      <t xml:space="preserve"> Наличие в отчетном финансовом году фактов возврата средств из бюджета Пижанского муниципального округа в областной бюджет в результате недостижения показателей результативности использования субсидий, иных межбюджетных трансфертов (результатов использования субсидий, иных межбюджетных трансфертов) из областного бюджета, установленных заключенными соглашениями  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</si>
  <si>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>9</t>
    </r>
    <r>
      <rPr>
        <vertAlign val="subscript"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Наличие фактов отказа в санкционировании оплаты денежных обязательств в связи с нецелевым использованием бюджетных средств (по причинам несоответствия бюджетной смете, противоречия бюджетному законодательству, превышения остатков на лицевом счете)                                                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</si>
  <si>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>10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Своевременность принятия (пересмотра) главным администратором средств бюджета Пижанского муниципального округа правовых актов о нормировании в сфере закупок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</si>
  <si>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 xml:space="preserve">11 </t>
    </r>
    <r>
      <rPr>
        <sz val="8"/>
        <rFont val="Times New Roman"/>
        <family val="1"/>
        <charset val="204"/>
      </rPr>
      <t xml:space="preserve">Своевременность  утверждения муниципального задания главным администратором средств бюджета Пижанского муниципального округа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</si>
  <si>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>12</t>
    </r>
    <r>
      <rPr>
        <sz val="8"/>
        <rFont val="Times New Roman"/>
        <family val="1"/>
        <charset val="204"/>
      </rPr>
      <t xml:space="preserve"> Качество представления в финансовое управление Пижанского муниципального округа Кировской области бюджетной отчетности                                               </t>
    </r>
    <r>
      <rPr>
        <b/>
        <sz val="8"/>
        <color indexed="10"/>
        <rFont val="Times New Roman"/>
        <family val="1"/>
        <charset val="204"/>
      </rPr>
      <t>за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</si>
  <si>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>13</t>
    </r>
    <r>
      <rPr>
        <sz val="8"/>
        <rFont val="Times New Roman"/>
        <family val="1"/>
        <charset val="204"/>
      </rPr>
      <t xml:space="preserve"> Отсутствие просроченной кредиторской задолженности                                               </t>
    </r>
    <r>
      <rPr>
        <b/>
        <sz val="8"/>
        <color indexed="10"/>
        <rFont val="Times New Roman"/>
        <family val="1"/>
        <charset val="204"/>
      </rPr>
      <t>за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</si>
  <si>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 xml:space="preserve">14 </t>
    </r>
    <r>
      <rPr>
        <sz val="8"/>
        <rFont val="Times New Roman"/>
        <family val="1"/>
        <charset val="204"/>
      </rPr>
      <t xml:space="preserve">Обеспечение отсутствия просроченной кредиторской задолженности по заработной плате в учреждениях, подведомственных соответствующим главным администраторам средств бюджета Пижанского муниципального округа, за счет всех источников финансирования расходов                                           </t>
    </r>
    <r>
      <rPr>
        <b/>
        <sz val="8"/>
        <color indexed="10"/>
        <rFont val="Times New Roman"/>
        <family val="1"/>
        <charset val="204"/>
      </rPr>
      <t>за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</si>
  <si>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>15</t>
    </r>
    <r>
      <rPr>
        <sz val="8"/>
        <rFont val="Times New Roman"/>
        <family val="1"/>
        <charset val="204"/>
      </rPr>
      <t xml:space="preserve"> Наличие фактов нецелевого использования бюджетных средств, выявленных органами муниципального финансового контроля, по итогам года                          </t>
    </r>
    <r>
      <rPr>
        <b/>
        <sz val="8"/>
        <color rgb="FFFF0000"/>
        <rFont val="Times New Roman"/>
        <family val="1"/>
        <charset val="204"/>
      </rPr>
      <t xml:space="preserve">за 2024 год         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</t>
    </r>
  </si>
  <si>
    <r>
      <t>П</t>
    </r>
    <r>
      <rPr>
        <b/>
        <vertAlign val="subscript"/>
        <sz val="8"/>
        <rFont val="Times New Roman"/>
        <family val="1"/>
        <charset val="204"/>
      </rPr>
      <t>16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Наличие фактов неэффективного использования бюджетных средств, выявленных органами муниципального финансового контроля, по итогам года                   </t>
    </r>
    <r>
      <rPr>
        <b/>
        <sz val="8"/>
        <color rgb="FFFF0000"/>
        <rFont val="Times New Roman"/>
        <family val="1"/>
        <charset val="204"/>
      </rPr>
      <t>за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</si>
  <si>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 xml:space="preserve">17 </t>
    </r>
    <r>
      <rPr>
        <sz val="8"/>
        <rFont val="Times New Roman"/>
        <family val="1"/>
        <charset val="204"/>
      </rPr>
      <t xml:space="preserve">Наличие фактов неправомерного использования бюджетных средств, выявленных органами муниципального финансового контроля, по итогам года              </t>
    </r>
    <r>
      <rPr>
        <b/>
        <sz val="8"/>
        <color rgb="FFFF0000"/>
        <rFont val="Times New Roman"/>
        <family val="1"/>
        <charset val="204"/>
      </rPr>
      <t>за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</si>
  <si>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 xml:space="preserve">18 </t>
    </r>
    <r>
      <rPr>
        <sz val="8"/>
        <rFont val="Times New Roman"/>
        <family val="1"/>
        <charset val="204"/>
      </rPr>
      <t xml:space="preserve">Соблюдение законодательства Российской Федерации о контрактной системе в сфере закупок и правовых (нормативных правовых) актов в сфере организации осуществления закупок товаров, работ, услуг и исполнения обязательств, установленных заключенными контрактами (гражданско-правовыми договорами) для обеспечения муниципальных нужд     </t>
    </r>
    <r>
      <rPr>
        <b/>
        <sz val="8"/>
        <color indexed="10"/>
        <rFont val="Times New Roman"/>
        <family val="1"/>
        <charset val="204"/>
      </rPr>
      <t>за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</si>
  <si>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>19</t>
    </r>
    <r>
      <rPr>
        <sz val="8"/>
        <rFont val="Times New Roman"/>
        <family val="1"/>
        <charset val="204"/>
      </rPr>
      <t xml:space="preserve"> Своевременность выполнения мероприятий, установленных постановлениями администрации Пижанского муниципального округа о мерах по составлению проекта бюджета Пижанского муниципального округа на очередной финансовый год и плановый период, о мерах по выполнению решения Думы Пижанского муниципального округа о бюджете Пижанского муниципального округа на очередной финансовый год и плановый период или нормативно-правовыми актами в части осуществления бюджетного процесса </t>
    </r>
    <r>
      <rPr>
        <b/>
        <sz val="8"/>
        <color indexed="10"/>
        <rFont val="Times New Roman"/>
        <family val="1"/>
        <charset val="204"/>
      </rPr>
      <t>за 2024 год</t>
    </r>
  </si>
  <si>
    <r>
      <t>П</t>
    </r>
    <r>
      <rPr>
        <b/>
        <vertAlign val="subscript"/>
        <sz val="8"/>
        <rFont val="Times New Roman"/>
        <family val="1"/>
        <charset val="204"/>
      </rPr>
      <t>20</t>
    </r>
    <r>
      <rPr>
        <sz val="8"/>
        <rFont val="Times New Roman"/>
        <family val="1"/>
        <charset val="204"/>
      </rPr>
      <t xml:space="preserve"> Своевременность подготовки нормативно-правовых актов Пижанского муниципального округа, необходимых для подготовки проектов решений Думы Пижанского муниципального  округа о внесении изменений в решение о бюджете Пижанского муниципального округа   </t>
    </r>
    <r>
      <rPr>
        <b/>
        <sz val="8"/>
        <color indexed="10"/>
        <rFont val="Times New Roman"/>
        <family val="1"/>
        <charset val="204"/>
      </rPr>
      <t>за 2024 год</t>
    </r>
  </si>
  <si>
    <t>среднее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</si>
</sst>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,##0.0"/>
    <numFmt numFmtId="166" formatCode="0.0"/>
    <numFmt numFmtId="167" formatCode="#,##0.000"/>
  </numFmts>
  <fonts count="32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8"/>
      <name val="Arial Cyr"/>
      <charset val="204"/>
    </font>
    <font>
      <sz val="8"/>
      <color indexed="8"/>
      <name val="Arial Cyr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0"/>
      <name val="Arial Cyr"/>
      <charset val="204"/>
    </font>
    <font>
      <vertAlign val="subscript"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2"/>
      <name val="Cambria"/>
      <family val="1"/>
      <charset val="204"/>
      <scheme val="major"/>
    </font>
    <font>
      <b/>
      <vertAlign val="subscript"/>
      <sz val="8"/>
      <name val="Times New Roman"/>
      <family val="1"/>
      <charset val="204"/>
    </font>
    <font>
      <vertAlign val="subscript"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FE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distributed" wrapText="1"/>
    </xf>
    <xf numFmtId="0" fontId="2" fillId="0" borderId="1" xfId="0" applyFont="1" applyBorder="1" applyAlignment="1">
      <alignment horizontal="center" vertical="distributed"/>
    </xf>
    <xf numFmtId="1" fontId="1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distributed"/>
    </xf>
    <xf numFmtId="0" fontId="2" fillId="0" borderId="4" xfId="0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 vertical="distributed"/>
    </xf>
    <xf numFmtId="0" fontId="1" fillId="0" borderId="2" xfId="0" applyFont="1" applyBorder="1" applyAlignment="1">
      <alignment horizontal="center" vertical="distributed" wrapText="1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6" fillId="0" borderId="0" xfId="0" applyFont="1" applyFill="1"/>
    <xf numFmtId="2" fontId="4" fillId="0" borderId="0" xfId="0" applyNumberFormat="1" applyFont="1" applyFill="1"/>
    <xf numFmtId="0" fontId="3" fillId="5" borderId="0" xfId="0" applyFont="1" applyFill="1"/>
    <xf numFmtId="2" fontId="3" fillId="0" borderId="0" xfId="0" applyNumberFormat="1" applyFont="1" applyFill="1"/>
    <xf numFmtId="164" fontId="5" fillId="0" borderId="0" xfId="0" applyNumberFormat="1" applyFont="1" applyFill="1"/>
    <xf numFmtId="2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 wrapText="1"/>
    </xf>
    <xf numFmtId="0" fontId="0" fillId="0" borderId="0" xfId="0" applyFill="1"/>
    <xf numFmtId="164" fontId="0" fillId="0" borderId="0" xfId="0" applyNumberFormat="1" applyFill="1"/>
    <xf numFmtId="2" fontId="7" fillId="0" borderId="0" xfId="0" applyNumberFormat="1" applyFont="1" applyFill="1"/>
    <xf numFmtId="0" fontId="1" fillId="0" borderId="0" xfId="0" applyFont="1" applyFill="1"/>
    <xf numFmtId="0" fontId="8" fillId="0" borderId="0" xfId="0" applyFont="1" applyFill="1"/>
    <xf numFmtId="2" fontId="0" fillId="0" borderId="0" xfId="0" applyNumberFormat="1" applyFill="1"/>
    <xf numFmtId="0" fontId="0" fillId="0" borderId="0" xfId="0" applyFill="1" applyAlignment="1">
      <alignment horizontal="center"/>
    </xf>
    <xf numFmtId="165" fontId="12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2" fontId="12" fillId="3" borderId="1" xfId="0" applyNumberFormat="1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2" fontId="12" fillId="7" borderId="1" xfId="0" applyNumberFormat="1" applyFont="1" applyFill="1" applyBorder="1" applyAlignment="1">
      <alignment horizontal="center"/>
    </xf>
    <xf numFmtId="166" fontId="12" fillId="7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66" fontId="12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2" fontId="13" fillId="8" borderId="1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67" fontId="12" fillId="7" borderId="4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6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center"/>
    </xf>
    <xf numFmtId="166" fontId="23" fillId="6" borderId="1" xfId="0" applyNumberFormat="1" applyFont="1" applyFill="1" applyBorder="1" applyAlignment="1">
      <alignment horizontal="center"/>
    </xf>
    <xf numFmtId="0" fontId="12" fillId="0" borderId="0" xfId="0" applyFont="1" applyFill="1"/>
    <xf numFmtId="0" fontId="22" fillId="0" borderId="1" xfId="0" applyFont="1" applyFill="1" applyBorder="1" applyAlignment="1">
      <alignment horizontal="center" wrapText="1"/>
    </xf>
    <xf numFmtId="4" fontId="14" fillId="9" borderId="1" xfId="0" applyNumberFormat="1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4" fontId="13" fillId="0" borderId="6" xfId="0" applyNumberFormat="1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3" fontId="14" fillId="9" borderId="1" xfId="0" applyNumberFormat="1" applyFont="1" applyFill="1" applyBorder="1" applyAlignment="1">
      <alignment horizontal="center" wrapText="1"/>
    </xf>
    <xf numFmtId="164" fontId="13" fillId="0" borderId="5" xfId="0" applyNumberFormat="1" applyFont="1" applyFill="1" applyBorder="1" applyAlignment="1">
      <alignment horizontal="center" wrapText="1"/>
    </xf>
    <xf numFmtId="1" fontId="13" fillId="9" borderId="6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/>
    <xf numFmtId="0" fontId="11" fillId="0" borderId="0" xfId="0" applyFont="1" applyFill="1" applyAlignment="1"/>
    <xf numFmtId="165" fontId="13" fillId="9" borderId="6" xfId="0" applyNumberFormat="1" applyFont="1" applyFill="1" applyBorder="1" applyAlignment="1">
      <alignment horizontal="center" wrapText="1"/>
    </xf>
    <xf numFmtId="165" fontId="11" fillId="7" borderId="1" xfId="0" applyNumberFormat="1" applyFont="1" applyFill="1" applyBorder="1" applyAlignment="1">
      <alignment horizontal="center"/>
    </xf>
    <xf numFmtId="167" fontId="14" fillId="9" borderId="1" xfId="0" applyNumberFormat="1" applyFont="1" applyFill="1" applyBorder="1" applyAlignment="1">
      <alignment horizontal="center" wrapText="1"/>
    </xf>
    <xf numFmtId="0" fontId="1" fillId="9" borderId="0" xfId="0" applyFont="1" applyFill="1" applyAlignment="1">
      <alignment vertical="top"/>
    </xf>
    <xf numFmtId="0" fontId="2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top"/>
    </xf>
    <xf numFmtId="0" fontId="2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Alignment="1"/>
    <xf numFmtId="0" fontId="10" fillId="0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Fill="1" applyAlignment="1"/>
    <xf numFmtId="0" fontId="22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16" fillId="0" borderId="0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9" fillId="9" borderId="5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5" fillId="10" borderId="2" xfId="0" applyFont="1" applyFill="1" applyBorder="1" applyAlignment="1">
      <alignment horizontal="center" vertical="top" wrapText="1"/>
    </xf>
    <xf numFmtId="0" fontId="0" fillId="0" borderId="4" xfId="0" applyBorder="1"/>
    <xf numFmtId="0" fontId="15" fillId="10" borderId="4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top" wrapText="1"/>
    </xf>
    <xf numFmtId="0" fontId="4" fillId="0" borderId="0" xfId="0" applyFont="1" applyFill="1" applyAlignment="1"/>
    <xf numFmtId="0" fontId="1" fillId="10" borderId="4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3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F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7"/>
  <sheetViews>
    <sheetView tabSelected="1" topLeftCell="AN2" workbookViewId="0">
      <selection activeCell="BI10" sqref="BI10"/>
    </sheetView>
  </sheetViews>
  <sheetFormatPr defaultRowHeight="11.25" x14ac:dyDescent="0.2"/>
  <cols>
    <col min="1" max="1" width="5.85546875" style="10" customWidth="1"/>
    <col min="2" max="2" width="68.7109375" style="11" customWidth="1"/>
    <col min="3" max="3" width="11.42578125" style="11" customWidth="1"/>
    <col min="4" max="4" width="14.7109375" style="11" customWidth="1"/>
    <col min="5" max="5" width="12.140625" style="11" customWidth="1"/>
    <col min="6" max="6" width="9.42578125" style="11" customWidth="1"/>
    <col min="7" max="7" width="8.42578125" style="11" customWidth="1"/>
    <col min="8" max="8" width="14" style="11" customWidth="1"/>
    <col min="9" max="9" width="14.28515625" style="11" customWidth="1"/>
    <col min="10" max="10" width="9.28515625" style="11" customWidth="1"/>
    <col min="11" max="11" width="8" style="11" customWidth="1"/>
    <col min="12" max="12" width="9.85546875" style="16" customWidth="1"/>
    <col min="13" max="13" width="9.7109375" style="10" customWidth="1"/>
    <col min="14" max="14" width="13" style="10" customWidth="1"/>
    <col min="15" max="15" width="14.28515625" style="10" customWidth="1"/>
    <col min="16" max="16" width="9.140625" style="15"/>
    <col min="17" max="17" width="8.5703125" style="15" customWidth="1"/>
    <col min="18" max="18" width="13.140625" style="15" customWidth="1"/>
    <col min="19" max="19" width="13" style="15" customWidth="1"/>
    <col min="20" max="20" width="9.28515625" style="15" customWidth="1"/>
    <col min="21" max="21" width="9.140625" style="15"/>
    <col min="22" max="22" width="9.85546875" style="10" customWidth="1"/>
    <col min="23" max="23" width="10.42578125" style="10" customWidth="1"/>
    <col min="24" max="24" width="9.140625" style="15"/>
    <col min="25" max="25" width="9.140625" style="10"/>
    <col min="26" max="26" width="12.42578125" style="10" customWidth="1"/>
    <col min="27" max="27" width="13.5703125" style="10" customWidth="1"/>
    <col min="28" max="28" width="9.7109375" style="17" customWidth="1"/>
    <col min="29" max="29" width="8.5703125" style="14" customWidth="1"/>
    <col min="30" max="30" width="11.28515625" style="14" customWidth="1"/>
    <col min="31" max="31" width="11.42578125" style="14" customWidth="1"/>
    <col min="32" max="32" width="9" style="14" customWidth="1"/>
    <col min="33" max="33" width="8" style="14" customWidth="1"/>
    <col min="34" max="34" width="14.28515625" style="10" customWidth="1"/>
    <col min="35" max="35" width="9.28515625" style="14" customWidth="1"/>
    <col min="36" max="36" width="13" style="14" customWidth="1"/>
    <col min="37" max="37" width="9.28515625" style="14" customWidth="1"/>
    <col min="38" max="38" width="11.7109375" style="10" customWidth="1"/>
    <col min="39" max="39" width="10.42578125" style="19" customWidth="1"/>
    <col min="40" max="40" width="12" style="10" customWidth="1"/>
    <col min="41" max="41" width="10.5703125" style="10" customWidth="1"/>
    <col min="42" max="42" width="12.28515625" style="10" customWidth="1"/>
    <col min="43" max="45" width="9.5703125" style="10" customWidth="1"/>
    <col min="46" max="46" width="12.85546875" style="10" hidden="1" customWidth="1"/>
    <col min="47" max="47" width="10.42578125" style="10" customWidth="1"/>
    <col min="48" max="48" width="9.5703125" style="10" customWidth="1"/>
    <col min="49" max="49" width="8.5703125" style="10" customWidth="1"/>
    <col min="50" max="50" width="9.5703125" style="10" customWidth="1"/>
    <col min="51" max="51" width="8" style="10" customWidth="1"/>
    <col min="52" max="52" width="9.5703125" style="10" customWidth="1"/>
    <col min="53" max="53" width="8.140625" style="10" customWidth="1"/>
    <col min="54" max="54" width="25.7109375" style="10" customWidth="1"/>
    <col min="55" max="55" width="13.5703125" style="10" customWidth="1"/>
    <col min="56" max="56" width="26.140625" style="10" customWidth="1"/>
    <col min="57" max="57" width="12.7109375" style="10" customWidth="1"/>
    <col min="58" max="58" width="23.28515625" style="10" customWidth="1"/>
    <col min="59" max="59" width="11.28515625" style="10" customWidth="1"/>
    <col min="60" max="60" width="10.7109375" style="10" bestFit="1" customWidth="1"/>
    <col min="61" max="61" width="11.28515625" style="10" customWidth="1"/>
    <col min="62" max="16384" width="9.140625" style="10"/>
  </cols>
  <sheetData>
    <row r="1" spans="1:61" s="93" customFormat="1" ht="29.25" customHeight="1" x14ac:dyDescent="0.3">
      <c r="A1" s="92" t="s">
        <v>70</v>
      </c>
    </row>
    <row r="2" spans="1:61" s="76" customFormat="1" ht="170.25" customHeight="1" x14ac:dyDescent="0.25">
      <c r="A2" s="94" t="s">
        <v>54</v>
      </c>
      <c r="B2" s="105" t="s">
        <v>61</v>
      </c>
      <c r="C2" s="90" t="s">
        <v>62</v>
      </c>
      <c r="D2" s="100" t="s">
        <v>71</v>
      </c>
      <c r="E2" s="101"/>
      <c r="F2" s="101"/>
      <c r="G2" s="101"/>
      <c r="H2" s="100" t="s">
        <v>72</v>
      </c>
      <c r="I2" s="101"/>
      <c r="J2" s="101"/>
      <c r="K2" s="101"/>
      <c r="L2" s="102" t="s">
        <v>73</v>
      </c>
      <c r="M2" s="107"/>
      <c r="N2" s="107"/>
      <c r="O2" s="107"/>
      <c r="P2" s="107"/>
      <c r="Q2" s="104"/>
      <c r="R2" s="100" t="s">
        <v>74</v>
      </c>
      <c r="S2" s="101"/>
      <c r="T2" s="101"/>
      <c r="U2" s="101"/>
      <c r="V2" s="102" t="s">
        <v>75</v>
      </c>
      <c r="W2" s="107"/>
      <c r="X2" s="107"/>
      <c r="Y2" s="104"/>
      <c r="Z2" s="102" t="s">
        <v>76</v>
      </c>
      <c r="AA2" s="107"/>
      <c r="AB2" s="107"/>
      <c r="AC2" s="104"/>
      <c r="AD2" s="102" t="s">
        <v>77</v>
      </c>
      <c r="AE2" s="107"/>
      <c r="AF2" s="107"/>
      <c r="AG2" s="104"/>
      <c r="AH2" s="102" t="s">
        <v>78</v>
      </c>
      <c r="AI2" s="104"/>
      <c r="AJ2" s="102" t="s">
        <v>79</v>
      </c>
      <c r="AK2" s="109"/>
      <c r="AL2" s="102" t="s">
        <v>80</v>
      </c>
      <c r="AM2" s="104"/>
      <c r="AN2" s="102" t="s">
        <v>81</v>
      </c>
      <c r="AO2" s="104"/>
      <c r="AP2" s="102" t="s">
        <v>82</v>
      </c>
      <c r="AQ2" s="104"/>
      <c r="AR2" s="102" t="s">
        <v>83</v>
      </c>
      <c r="AS2" s="104"/>
      <c r="AT2" s="102" t="s">
        <v>84</v>
      </c>
      <c r="AU2" s="104"/>
      <c r="AV2" s="100" t="s">
        <v>85</v>
      </c>
      <c r="AW2" s="101"/>
      <c r="AX2" s="100" t="s">
        <v>86</v>
      </c>
      <c r="AY2" s="101"/>
      <c r="AZ2" s="102" t="s">
        <v>87</v>
      </c>
      <c r="BA2" s="103"/>
      <c r="BB2" s="102" t="s">
        <v>88</v>
      </c>
      <c r="BC2" s="103"/>
      <c r="BD2" s="102" t="s">
        <v>89</v>
      </c>
      <c r="BE2" s="104"/>
      <c r="BF2" s="102" t="s">
        <v>90</v>
      </c>
      <c r="BG2" s="104"/>
      <c r="BH2" s="96" t="s">
        <v>2</v>
      </c>
      <c r="BI2" s="98" t="s">
        <v>20</v>
      </c>
    </row>
    <row r="3" spans="1:61" s="1" customFormat="1" ht="237" customHeight="1" x14ac:dyDescent="0.25">
      <c r="A3" s="95"/>
      <c r="B3" s="106"/>
      <c r="C3" s="91"/>
      <c r="D3" s="80" t="s">
        <v>49</v>
      </c>
      <c r="E3" s="50" t="s">
        <v>50</v>
      </c>
      <c r="F3" s="51" t="s">
        <v>0</v>
      </c>
      <c r="G3" s="2" t="s">
        <v>63</v>
      </c>
      <c r="H3" s="49" t="s">
        <v>47</v>
      </c>
      <c r="I3" s="49" t="s">
        <v>48</v>
      </c>
      <c r="J3" s="52" t="s">
        <v>0</v>
      </c>
      <c r="K3" s="53" t="s">
        <v>68</v>
      </c>
      <c r="L3" s="54" t="s">
        <v>43</v>
      </c>
      <c r="M3" s="49" t="s">
        <v>44</v>
      </c>
      <c r="N3" s="49" t="s">
        <v>45</v>
      </c>
      <c r="O3" s="49" t="s">
        <v>46</v>
      </c>
      <c r="P3" s="51" t="s">
        <v>0</v>
      </c>
      <c r="Q3" s="51" t="s">
        <v>66</v>
      </c>
      <c r="R3" s="55" t="s">
        <v>53</v>
      </c>
      <c r="S3" s="56" t="s">
        <v>42</v>
      </c>
      <c r="T3" s="57" t="s">
        <v>0</v>
      </c>
      <c r="U3" s="88" t="s">
        <v>67</v>
      </c>
      <c r="V3" s="55" t="s">
        <v>40</v>
      </c>
      <c r="W3" s="55" t="s">
        <v>41</v>
      </c>
      <c r="X3" s="57" t="s">
        <v>0</v>
      </c>
      <c r="Y3" s="51" t="s">
        <v>1</v>
      </c>
      <c r="Z3" s="55" t="s">
        <v>38</v>
      </c>
      <c r="AA3" s="55" t="s">
        <v>39</v>
      </c>
      <c r="AB3" s="2" t="s">
        <v>0</v>
      </c>
      <c r="AC3" s="51" t="s">
        <v>18</v>
      </c>
      <c r="AD3" s="55" t="s">
        <v>36</v>
      </c>
      <c r="AE3" s="55" t="s">
        <v>37</v>
      </c>
      <c r="AF3" s="2" t="s">
        <v>0</v>
      </c>
      <c r="AG3" s="51" t="s">
        <v>3</v>
      </c>
      <c r="AH3" s="58" t="s">
        <v>35</v>
      </c>
      <c r="AI3" s="2" t="s">
        <v>12</v>
      </c>
      <c r="AJ3" s="58" t="s">
        <v>34</v>
      </c>
      <c r="AK3" s="2" t="s">
        <v>8</v>
      </c>
      <c r="AL3" s="58" t="s">
        <v>33</v>
      </c>
      <c r="AM3" s="2" t="s">
        <v>4</v>
      </c>
      <c r="AN3" s="58" t="s">
        <v>32</v>
      </c>
      <c r="AO3" s="51" t="s">
        <v>13</v>
      </c>
      <c r="AP3" s="58" t="s">
        <v>31</v>
      </c>
      <c r="AQ3" s="51" t="s">
        <v>7</v>
      </c>
      <c r="AR3" s="58" t="s">
        <v>14</v>
      </c>
      <c r="AS3" s="51" t="s">
        <v>15</v>
      </c>
      <c r="AT3" s="58" t="s">
        <v>30</v>
      </c>
      <c r="AU3" s="51" t="s">
        <v>51</v>
      </c>
      <c r="AV3" s="58" t="s">
        <v>29</v>
      </c>
      <c r="AW3" s="2" t="s">
        <v>16</v>
      </c>
      <c r="AX3" s="58" t="s">
        <v>28</v>
      </c>
      <c r="AY3" s="2" t="s">
        <v>4</v>
      </c>
      <c r="AZ3" s="58" t="s">
        <v>27</v>
      </c>
      <c r="BA3" s="2" t="s">
        <v>4</v>
      </c>
      <c r="BB3" s="58" t="s">
        <v>26</v>
      </c>
      <c r="BC3" s="2" t="s">
        <v>17</v>
      </c>
      <c r="BD3" s="58" t="s">
        <v>25</v>
      </c>
      <c r="BE3" s="2" t="s">
        <v>65</v>
      </c>
      <c r="BF3" s="58" t="s">
        <v>24</v>
      </c>
      <c r="BG3" s="2" t="s">
        <v>64</v>
      </c>
      <c r="BH3" s="97"/>
      <c r="BI3" s="99"/>
    </row>
    <row r="4" spans="1:61" s="1" customFormat="1" x14ac:dyDescent="0.25">
      <c r="A4" s="78"/>
      <c r="B4" s="2">
        <v>1</v>
      </c>
      <c r="C4" s="23"/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4">
        <v>10</v>
      </c>
      <c r="M4" s="6">
        <v>11</v>
      </c>
      <c r="N4" s="3">
        <v>12</v>
      </c>
      <c r="O4" s="7">
        <v>13</v>
      </c>
      <c r="P4" s="5">
        <v>14</v>
      </c>
      <c r="Q4" s="5">
        <v>15</v>
      </c>
      <c r="R4" s="5">
        <v>16</v>
      </c>
      <c r="S4" s="5">
        <v>17</v>
      </c>
      <c r="T4" s="5">
        <v>18</v>
      </c>
      <c r="U4" s="5">
        <v>19</v>
      </c>
      <c r="V4" s="8">
        <v>20</v>
      </c>
      <c r="W4" s="9">
        <v>21</v>
      </c>
      <c r="X4" s="5">
        <v>22</v>
      </c>
      <c r="Y4" s="5">
        <v>23</v>
      </c>
      <c r="Z4" s="8">
        <v>24</v>
      </c>
      <c r="AA4" s="8">
        <v>25</v>
      </c>
      <c r="AB4" s="2">
        <v>26</v>
      </c>
      <c r="AC4" s="5">
        <v>27</v>
      </c>
      <c r="AD4" s="5">
        <v>28</v>
      </c>
      <c r="AE4" s="5">
        <v>29</v>
      </c>
      <c r="AF4" s="5">
        <v>30</v>
      </c>
      <c r="AG4" s="5">
        <v>31</v>
      </c>
      <c r="AH4" s="2">
        <v>32</v>
      </c>
      <c r="AI4" s="2">
        <v>33</v>
      </c>
      <c r="AJ4" s="5">
        <v>34</v>
      </c>
      <c r="AK4" s="5">
        <v>35</v>
      </c>
      <c r="AL4" s="2">
        <v>36</v>
      </c>
      <c r="AM4" s="5">
        <v>37</v>
      </c>
      <c r="AN4" s="2">
        <v>38</v>
      </c>
      <c r="AO4" s="5">
        <v>39</v>
      </c>
      <c r="AP4" s="24">
        <v>40</v>
      </c>
      <c r="AQ4" s="2">
        <v>41</v>
      </c>
      <c r="AR4" s="24">
        <v>42</v>
      </c>
      <c r="AS4" s="2">
        <v>43</v>
      </c>
      <c r="AT4" s="24">
        <v>44</v>
      </c>
      <c r="AU4" s="2">
        <v>45</v>
      </c>
      <c r="AV4" s="2">
        <v>46</v>
      </c>
      <c r="AW4" s="2">
        <v>47</v>
      </c>
      <c r="AX4" s="2">
        <v>48</v>
      </c>
      <c r="AY4" s="2">
        <v>49</v>
      </c>
      <c r="AZ4" s="2">
        <v>50</v>
      </c>
      <c r="BA4" s="2">
        <v>51</v>
      </c>
      <c r="BB4" s="2">
        <v>52</v>
      </c>
      <c r="BC4" s="2">
        <v>53</v>
      </c>
      <c r="BD4" s="2">
        <v>54</v>
      </c>
      <c r="BE4" s="2">
        <v>55</v>
      </c>
      <c r="BF4" s="2">
        <v>56</v>
      </c>
      <c r="BG4" s="2">
        <v>57</v>
      </c>
      <c r="BH4" s="23">
        <v>58</v>
      </c>
      <c r="BI4" s="23">
        <v>59</v>
      </c>
    </row>
    <row r="5" spans="1:61" s="72" customFormat="1" ht="16.5" customHeight="1" x14ac:dyDescent="0.2">
      <c r="A5" s="71"/>
      <c r="B5" s="62" t="s">
        <v>23</v>
      </c>
      <c r="C5" s="62"/>
      <c r="D5" s="63">
        <f>D6+D7+D8+D9+D10+D11</f>
        <v>21580.9</v>
      </c>
      <c r="E5" s="63">
        <f>E6+E7+E8+E9+E10+E11</f>
        <v>21079.5</v>
      </c>
      <c r="F5" s="64"/>
      <c r="G5" s="65"/>
      <c r="H5" s="63">
        <f>H6+H7+H8+H9+H10+H11</f>
        <v>168.6</v>
      </c>
      <c r="I5" s="63">
        <f>I6+I7+I8+I9+I10+I11</f>
        <v>96.4</v>
      </c>
      <c r="J5" s="66"/>
      <c r="K5" s="67"/>
      <c r="L5" s="68">
        <f>L6+L7+L8+L9+L10+L11</f>
        <v>2</v>
      </c>
      <c r="M5" s="68">
        <f t="shared" ref="M5:O5" si="0">M6+M7+M8+M9+M10+M11</f>
        <v>6</v>
      </c>
      <c r="N5" s="75">
        <f t="shared" si="0"/>
        <v>221310.633</v>
      </c>
      <c r="O5" s="75">
        <f t="shared" si="0"/>
        <v>225981.31900000002</v>
      </c>
      <c r="P5" s="66"/>
      <c r="Q5" s="66"/>
      <c r="R5" s="63">
        <f>R6+R7+R8+R9+R10+R11</f>
        <v>392542.19000000006</v>
      </c>
      <c r="S5" s="63">
        <f>S6+S7+S8+S9+S10+S11</f>
        <v>367416.60000000003</v>
      </c>
      <c r="T5" s="69"/>
      <c r="U5" s="66"/>
      <c r="V5" s="63">
        <f>V6+V7+V8+V9+V10+V11</f>
        <v>530.45000000000005</v>
      </c>
      <c r="W5" s="63">
        <f>W6+W7+W8+W9+W10+W11</f>
        <v>521.35</v>
      </c>
      <c r="X5" s="66"/>
      <c r="Y5" s="66"/>
      <c r="Z5" s="63">
        <f>Z6+Z7+Z8+Z9+Z10+Z11</f>
        <v>204473.8</v>
      </c>
      <c r="AA5" s="63">
        <f>AA6+AA7+AA8+AA9+AA10+AA11</f>
        <v>207499.1</v>
      </c>
      <c r="AB5" s="67"/>
      <c r="AC5" s="66"/>
      <c r="AD5" s="73">
        <f>AD6+AD7+AD8+AD9+AD10+AD11</f>
        <v>487592.39999999997</v>
      </c>
      <c r="AE5" s="73">
        <f>AE6+AE7+AE8+AE9+AE10+AE11</f>
        <v>509013.60000000003</v>
      </c>
      <c r="AF5" s="66"/>
      <c r="AG5" s="66"/>
      <c r="AH5" s="70"/>
      <c r="AI5" s="67"/>
      <c r="AJ5" s="68"/>
      <c r="AK5" s="67"/>
      <c r="AL5" s="70"/>
      <c r="AM5" s="66"/>
      <c r="AN5" s="70"/>
      <c r="AO5" s="66"/>
      <c r="AP5" s="70"/>
      <c r="AQ5" s="67"/>
      <c r="AR5" s="70"/>
      <c r="AS5" s="67"/>
      <c r="AT5" s="70"/>
      <c r="AU5" s="67"/>
      <c r="AV5" s="70"/>
      <c r="AW5" s="67"/>
      <c r="AX5" s="70"/>
      <c r="AY5" s="67"/>
      <c r="AZ5" s="70"/>
      <c r="BA5" s="65"/>
      <c r="BB5" s="70"/>
      <c r="BC5" s="67"/>
      <c r="BD5" s="70"/>
      <c r="BE5" s="67"/>
      <c r="BF5" s="70"/>
      <c r="BG5" s="67"/>
      <c r="BH5" s="71"/>
      <c r="BI5" s="71"/>
    </row>
    <row r="6" spans="1:61" s="61" customFormat="1" ht="14.25" x14ac:dyDescent="0.2">
      <c r="A6" s="77">
        <v>1</v>
      </c>
      <c r="B6" s="87" t="s">
        <v>55</v>
      </c>
      <c r="C6" s="79">
        <v>902</v>
      </c>
      <c r="D6" s="32">
        <v>494.1</v>
      </c>
      <c r="E6" s="32">
        <v>480.1</v>
      </c>
      <c r="F6" s="35">
        <f>D6/E6</f>
        <v>1.0291605915434285</v>
      </c>
      <c r="G6" s="59">
        <v>1</v>
      </c>
      <c r="H6" s="33">
        <v>0</v>
      </c>
      <c r="I6" s="33">
        <v>0</v>
      </c>
      <c r="J6" s="36" t="e">
        <f t="shared" ref="J6" si="1">H6/I6</f>
        <v>#DIV/0!</v>
      </c>
      <c r="K6" s="59">
        <v>1</v>
      </c>
      <c r="L6" s="37">
        <v>1</v>
      </c>
      <c r="M6" s="38">
        <v>3</v>
      </c>
      <c r="N6" s="47">
        <v>54350.788999999997</v>
      </c>
      <c r="O6" s="47">
        <v>54504.639999999999</v>
      </c>
      <c r="P6" s="36">
        <f>N6/O6</f>
        <v>0.99717728619068025</v>
      </c>
      <c r="Q6" s="59">
        <v>1</v>
      </c>
      <c r="R6" s="39">
        <v>84816.1</v>
      </c>
      <c r="S6" s="39">
        <v>69893</v>
      </c>
      <c r="T6" s="36">
        <f t="shared" ref="T6" si="2">R6/S6</f>
        <v>1.2135135135135136</v>
      </c>
      <c r="U6" s="59">
        <v>0.75</v>
      </c>
      <c r="V6" s="40">
        <v>107.4</v>
      </c>
      <c r="W6" s="40">
        <v>107.4</v>
      </c>
      <c r="X6" s="36">
        <f t="shared" ref="X6" si="3">V6/W6</f>
        <v>1</v>
      </c>
      <c r="Y6" s="59">
        <v>1</v>
      </c>
      <c r="Z6" s="32">
        <v>39475.199999999997</v>
      </c>
      <c r="AA6" s="32">
        <v>39475.199999999997</v>
      </c>
      <c r="AB6" s="35">
        <f t="shared" ref="AB6" si="4">Z6/AA6</f>
        <v>1</v>
      </c>
      <c r="AC6" s="59">
        <v>0</v>
      </c>
      <c r="AD6" s="74">
        <v>85164.5</v>
      </c>
      <c r="AE6" s="74">
        <v>85386.3</v>
      </c>
      <c r="AF6" s="45">
        <f t="shared" ref="AF6" si="5">AD6/AE6</f>
        <v>0.99740239359241467</v>
      </c>
      <c r="AG6" s="59">
        <v>1</v>
      </c>
      <c r="AH6" s="42">
        <v>0</v>
      </c>
      <c r="AI6" s="59">
        <v>0</v>
      </c>
      <c r="AJ6" s="42" t="s">
        <v>11</v>
      </c>
      <c r="AK6" s="59">
        <f t="shared" ref="AK6" si="6">IF(AJ6&gt;0,-0.4,0)</f>
        <v>-0.4</v>
      </c>
      <c r="AL6" s="42">
        <v>0</v>
      </c>
      <c r="AM6" s="59">
        <v>0</v>
      </c>
      <c r="AN6" s="42">
        <v>0</v>
      </c>
      <c r="AO6" s="59">
        <v>0</v>
      </c>
      <c r="AP6" s="33">
        <v>0</v>
      </c>
      <c r="AQ6" s="59">
        <f t="shared" ref="AQ6" si="7">IF(AP6&gt;0,-0.2,0)</f>
        <v>0</v>
      </c>
      <c r="AR6" s="33">
        <v>0</v>
      </c>
      <c r="AS6" s="59">
        <f t="shared" ref="AS6" si="8">IF(AR6&gt;0,-0.5,0)</f>
        <v>0</v>
      </c>
      <c r="AT6" s="33">
        <v>0</v>
      </c>
      <c r="AU6" s="59">
        <f t="shared" ref="AU6" si="9">IF(AT6&gt;0,-0.5,0)</f>
        <v>0</v>
      </c>
      <c r="AV6" s="33">
        <v>0</v>
      </c>
      <c r="AW6" s="59">
        <f t="shared" ref="AW6" si="10">IF(AV6&gt;0,-0.5,0)</f>
        <v>0</v>
      </c>
      <c r="AX6" s="42">
        <v>0</v>
      </c>
      <c r="AY6" s="59">
        <f t="shared" ref="AY6" si="11">IF(AX6&gt;0,-0.5,0)</f>
        <v>0</v>
      </c>
      <c r="AZ6" s="37">
        <v>0</v>
      </c>
      <c r="BA6" s="59">
        <f>IF(AZ6&gt;0,-0.5,0)</f>
        <v>0</v>
      </c>
      <c r="BB6" s="37">
        <v>0</v>
      </c>
      <c r="BC6" s="59">
        <f>IF(BB6&gt;0,-0.5,0)</f>
        <v>0</v>
      </c>
      <c r="BD6" s="37">
        <v>0</v>
      </c>
      <c r="BE6" s="59">
        <v>1</v>
      </c>
      <c r="BF6" s="37">
        <v>0</v>
      </c>
      <c r="BG6" s="59">
        <f t="shared" ref="BG6" si="12">IF(BF6&gt;0,-0.3,0)</f>
        <v>0</v>
      </c>
      <c r="BH6" s="60">
        <f>G6+K6+Q6+U6+Y6+AC6+AG6+AI6+AK6+AM6+AO6+AQ6+AS6+AU6+AW6+AY6+BA6+BC6+BE6+BG6</f>
        <v>6.35</v>
      </c>
      <c r="BI6" s="77" t="s">
        <v>19</v>
      </c>
    </row>
    <row r="7" spans="1:61" s="61" customFormat="1" ht="14.25" x14ac:dyDescent="0.2">
      <c r="A7" s="77">
        <v>2</v>
      </c>
      <c r="B7" s="87" t="s">
        <v>56</v>
      </c>
      <c r="C7" s="79">
        <v>903</v>
      </c>
      <c r="D7" s="32">
        <v>8939.9</v>
      </c>
      <c r="E7" s="32">
        <v>8667.9</v>
      </c>
      <c r="F7" s="35">
        <f>D7/E7</f>
        <v>1.0313801497479205</v>
      </c>
      <c r="G7" s="59">
        <v>1</v>
      </c>
      <c r="H7" s="33">
        <v>0</v>
      </c>
      <c r="I7" s="33">
        <v>0</v>
      </c>
      <c r="J7" s="36" t="e">
        <f t="shared" ref="J7:J8" si="13">H7/I7</f>
        <v>#DIV/0!</v>
      </c>
      <c r="K7" s="59">
        <v>1</v>
      </c>
      <c r="L7" s="37">
        <v>1</v>
      </c>
      <c r="M7" s="38">
        <v>3</v>
      </c>
      <c r="N7" s="47">
        <v>166959.84400000001</v>
      </c>
      <c r="O7" s="47">
        <v>171476.679</v>
      </c>
      <c r="P7" s="36">
        <f>N7/O7</f>
        <v>0.97365918778961191</v>
      </c>
      <c r="Q7" s="59">
        <v>1</v>
      </c>
      <c r="R7" s="39">
        <v>102336</v>
      </c>
      <c r="S7" s="32">
        <v>104845.6</v>
      </c>
      <c r="T7" s="36">
        <f>R7/S7</f>
        <v>0.97606385008049923</v>
      </c>
      <c r="U7" s="59">
        <v>1</v>
      </c>
      <c r="V7" s="41">
        <v>316.3</v>
      </c>
      <c r="W7" s="41">
        <v>307.2</v>
      </c>
      <c r="X7" s="36">
        <f>V7/W7</f>
        <v>1.0296223958333335</v>
      </c>
      <c r="Y7" s="59">
        <v>0.75</v>
      </c>
      <c r="Z7" s="32">
        <v>44862.5</v>
      </c>
      <c r="AA7" s="32">
        <v>44873.8</v>
      </c>
      <c r="AB7" s="35">
        <f t="shared" ref="AB7:AB8" si="14">Z7/AA7</f>
        <v>0.99974818268120813</v>
      </c>
      <c r="AC7" s="59">
        <v>0</v>
      </c>
      <c r="AD7" s="74">
        <v>189523.8</v>
      </c>
      <c r="AE7" s="74">
        <v>194312.6</v>
      </c>
      <c r="AF7" s="45">
        <f t="shared" ref="AF7:AF8" si="15">AD7/AE7</f>
        <v>0.97535517511473768</v>
      </c>
      <c r="AG7" s="59">
        <v>1</v>
      </c>
      <c r="AH7" s="42">
        <v>0</v>
      </c>
      <c r="AI7" s="59">
        <v>0</v>
      </c>
      <c r="AJ7" s="42" t="s">
        <v>11</v>
      </c>
      <c r="AK7" s="59">
        <f t="shared" ref="AK7:AK8" si="16">IF(AJ7&gt;0,-0.4,0)</f>
        <v>-0.4</v>
      </c>
      <c r="AL7" s="42">
        <v>0</v>
      </c>
      <c r="AM7" s="59">
        <v>0</v>
      </c>
      <c r="AN7" s="42">
        <v>0</v>
      </c>
      <c r="AO7" s="59">
        <v>0</v>
      </c>
      <c r="AP7" s="33">
        <v>0</v>
      </c>
      <c r="AQ7" s="59">
        <f t="shared" ref="AQ7:AQ8" si="17">IF(AP7&gt;0,-0.2,0)</f>
        <v>0</v>
      </c>
      <c r="AR7" s="33">
        <v>0</v>
      </c>
      <c r="AS7" s="59">
        <f t="shared" ref="AS7:AS8" si="18">IF(AR7&gt;0,-0.5,0)</f>
        <v>0</v>
      </c>
      <c r="AT7" s="33">
        <v>0</v>
      </c>
      <c r="AU7" s="59">
        <f t="shared" ref="AU7:AU8" si="19">IF(AT7&gt;0,-0.5,0)</f>
        <v>0</v>
      </c>
      <c r="AV7" s="33">
        <v>0</v>
      </c>
      <c r="AW7" s="59">
        <f t="shared" ref="AW7:AW8" si="20">IF(AV7&gt;0,-0.5,0)</f>
        <v>0</v>
      </c>
      <c r="AX7" s="42">
        <v>0</v>
      </c>
      <c r="AY7" s="59">
        <f t="shared" ref="AY7:AY8" si="21">IF(AX7&gt;0,-0.5,0)</f>
        <v>0</v>
      </c>
      <c r="AZ7" s="37">
        <v>0</v>
      </c>
      <c r="BA7" s="59">
        <f>IF(AZ7&gt;0,-0.5,0)</f>
        <v>0</v>
      </c>
      <c r="BB7" s="37">
        <v>0</v>
      </c>
      <c r="BC7" s="59">
        <f t="shared" ref="BC7:BC8" si="22">IF(BB7&gt;0,-0.5,0)</f>
        <v>0</v>
      </c>
      <c r="BD7" s="37">
        <v>0</v>
      </c>
      <c r="BE7" s="59">
        <v>1</v>
      </c>
      <c r="BF7" s="37">
        <v>0</v>
      </c>
      <c r="BG7" s="59">
        <f t="shared" ref="BG7:BG8" si="23">IF(BF7&gt;0,-0.3,0)</f>
        <v>0</v>
      </c>
      <c r="BH7" s="60">
        <f>G7+K7+Q7+U7+Y7+AC7+AG7+AI7+AK7+AM7+AO7+AQ7+AS7+AU7+AW7+AY7+BA7+BC7+BE7+BG7</f>
        <v>6.35</v>
      </c>
      <c r="BI7" s="77" t="s">
        <v>19</v>
      </c>
    </row>
    <row r="8" spans="1:61" s="61" customFormat="1" ht="14.25" x14ac:dyDescent="0.2">
      <c r="A8" s="77">
        <v>3</v>
      </c>
      <c r="B8" s="87" t="s">
        <v>60</v>
      </c>
      <c r="C8" s="79">
        <v>912</v>
      </c>
      <c r="D8" s="34">
        <v>0</v>
      </c>
      <c r="E8" s="34">
        <v>0</v>
      </c>
      <c r="F8" s="35" t="e">
        <f>D8/E8</f>
        <v>#DIV/0!</v>
      </c>
      <c r="G8" s="59">
        <v>1</v>
      </c>
      <c r="H8" s="34">
        <v>0</v>
      </c>
      <c r="I8" s="34">
        <v>0</v>
      </c>
      <c r="J8" s="36" t="e">
        <f t="shared" si="13"/>
        <v>#DIV/0!</v>
      </c>
      <c r="K8" s="59">
        <v>1</v>
      </c>
      <c r="L8" s="37">
        <v>0</v>
      </c>
      <c r="M8" s="38">
        <v>0</v>
      </c>
      <c r="N8" s="38">
        <v>0</v>
      </c>
      <c r="O8" s="38">
        <v>0</v>
      </c>
      <c r="P8" s="48" t="e">
        <f>N8/O8</f>
        <v>#DIV/0!</v>
      </c>
      <c r="Q8" s="59">
        <v>1</v>
      </c>
      <c r="R8" s="39">
        <v>4494.1000000000004</v>
      </c>
      <c r="S8" s="39">
        <v>9463.5</v>
      </c>
      <c r="T8" s="36">
        <f t="shared" ref="T8" si="24">R8/S8</f>
        <v>0.47488772652824013</v>
      </c>
      <c r="U8" s="59">
        <v>1</v>
      </c>
      <c r="V8" s="40">
        <v>14</v>
      </c>
      <c r="W8" s="40">
        <v>14</v>
      </c>
      <c r="X8" s="36">
        <f t="shared" ref="X8" si="25">V8/W8</f>
        <v>1</v>
      </c>
      <c r="Y8" s="59">
        <v>1</v>
      </c>
      <c r="Z8" s="32">
        <v>8875.2999999999993</v>
      </c>
      <c r="AA8" s="32">
        <v>8875.2999999999993</v>
      </c>
      <c r="AB8" s="35">
        <f t="shared" si="14"/>
        <v>1</v>
      </c>
      <c r="AC8" s="59">
        <v>0</v>
      </c>
      <c r="AD8" s="74">
        <v>9604.6</v>
      </c>
      <c r="AE8" s="74">
        <v>9715.6</v>
      </c>
      <c r="AF8" s="45">
        <f t="shared" si="15"/>
        <v>0.98857507513689324</v>
      </c>
      <c r="AG8" s="59">
        <v>1</v>
      </c>
      <c r="AH8" s="42">
        <v>0</v>
      </c>
      <c r="AI8" s="59">
        <v>0</v>
      </c>
      <c r="AJ8" s="44">
        <v>0</v>
      </c>
      <c r="AK8" s="59">
        <f t="shared" si="16"/>
        <v>0</v>
      </c>
      <c r="AL8" s="42">
        <v>0</v>
      </c>
      <c r="AM8" s="59">
        <v>0</v>
      </c>
      <c r="AN8" s="42">
        <v>0</v>
      </c>
      <c r="AO8" s="59">
        <v>0</v>
      </c>
      <c r="AP8" s="33">
        <v>0</v>
      </c>
      <c r="AQ8" s="59">
        <f t="shared" si="17"/>
        <v>0</v>
      </c>
      <c r="AR8" s="33">
        <v>0</v>
      </c>
      <c r="AS8" s="59">
        <f t="shared" si="18"/>
        <v>0</v>
      </c>
      <c r="AT8" s="33">
        <v>0</v>
      </c>
      <c r="AU8" s="59">
        <f t="shared" si="19"/>
        <v>0</v>
      </c>
      <c r="AV8" s="34">
        <v>0</v>
      </c>
      <c r="AW8" s="59">
        <f t="shared" si="20"/>
        <v>0</v>
      </c>
      <c r="AX8" s="44">
        <v>0</v>
      </c>
      <c r="AY8" s="59">
        <f t="shared" si="21"/>
        <v>0</v>
      </c>
      <c r="AZ8" s="46">
        <v>0</v>
      </c>
      <c r="BA8" s="59">
        <f t="shared" ref="BA8" si="26">IF(AZ8&gt;0,-0.5,0)</f>
        <v>0</v>
      </c>
      <c r="BB8" s="37">
        <v>0</v>
      </c>
      <c r="BC8" s="59">
        <f t="shared" si="22"/>
        <v>0</v>
      </c>
      <c r="BD8" s="37">
        <v>0</v>
      </c>
      <c r="BE8" s="59">
        <v>1</v>
      </c>
      <c r="BF8" s="37">
        <v>0</v>
      </c>
      <c r="BG8" s="59">
        <f t="shared" si="23"/>
        <v>0</v>
      </c>
      <c r="BH8" s="60">
        <f t="shared" ref="BH8:BH11" si="27">G8+K8+Q8+U8+Y8+AC8+AG8+AI8+AK8+AM8+AO8+AQ8+AS8+AU8+AW8+AY8+BA8+BC8+BE8+BG8</f>
        <v>7</v>
      </c>
      <c r="BI8" s="77" t="s">
        <v>19</v>
      </c>
    </row>
    <row r="9" spans="1:61" s="61" customFormat="1" ht="14.25" x14ac:dyDescent="0.2">
      <c r="A9" s="77">
        <v>4</v>
      </c>
      <c r="B9" s="87" t="s">
        <v>57</v>
      </c>
      <c r="C9" s="79">
        <v>936</v>
      </c>
      <c r="D9" s="32">
        <v>12146.9</v>
      </c>
      <c r="E9" s="32">
        <v>11931.5</v>
      </c>
      <c r="F9" s="35">
        <f>D9/E9</f>
        <v>1.0180530528433138</v>
      </c>
      <c r="G9" s="59">
        <v>1</v>
      </c>
      <c r="H9" s="32">
        <v>168.6</v>
      </c>
      <c r="I9" s="32">
        <v>96.4</v>
      </c>
      <c r="J9" s="36">
        <f>H9/I9</f>
        <v>1.7489626556016595</v>
      </c>
      <c r="K9" s="59">
        <v>0</v>
      </c>
      <c r="L9" s="37">
        <v>0</v>
      </c>
      <c r="M9" s="38">
        <v>0</v>
      </c>
      <c r="N9" s="38">
        <v>0</v>
      </c>
      <c r="O9" s="38">
        <v>0</v>
      </c>
      <c r="P9" s="48" t="e">
        <f t="shared" ref="P9" si="28">N9/O9</f>
        <v>#DIV/0!</v>
      </c>
      <c r="Q9" s="59">
        <v>1</v>
      </c>
      <c r="R9" s="32">
        <v>200239.59</v>
      </c>
      <c r="S9" s="32">
        <v>182635.2</v>
      </c>
      <c r="T9" s="36">
        <f>R9/S9</f>
        <v>1.0963910023916528</v>
      </c>
      <c r="U9" s="59">
        <v>0.75</v>
      </c>
      <c r="V9" s="40">
        <v>91.75</v>
      </c>
      <c r="W9" s="40">
        <v>91.75</v>
      </c>
      <c r="X9" s="36">
        <f>V9/W9</f>
        <v>1</v>
      </c>
      <c r="Y9" s="59">
        <v>1</v>
      </c>
      <c r="Z9" s="32">
        <v>111012.9</v>
      </c>
      <c r="AA9" s="32">
        <v>114026.9</v>
      </c>
      <c r="AB9" s="35">
        <f>Z9/AA9</f>
        <v>0.97356764061813483</v>
      </c>
      <c r="AC9" s="59">
        <v>-7.0000000000000007E-2</v>
      </c>
      <c r="AD9" s="74">
        <v>202643.8</v>
      </c>
      <c r="AE9" s="74">
        <v>218942.7</v>
      </c>
      <c r="AF9" s="45">
        <f>AD9/AE9</f>
        <v>0.92555632135714039</v>
      </c>
      <c r="AG9" s="59">
        <v>0</v>
      </c>
      <c r="AH9" s="42">
        <v>0</v>
      </c>
      <c r="AI9" s="59">
        <v>0</v>
      </c>
      <c r="AJ9" s="42" t="s">
        <v>11</v>
      </c>
      <c r="AK9" s="59">
        <f>IF(AJ9&gt;0,-0.4,0)</f>
        <v>-0.4</v>
      </c>
      <c r="AL9" s="37">
        <v>0</v>
      </c>
      <c r="AM9" s="59">
        <v>0</v>
      </c>
      <c r="AN9" s="37">
        <v>0</v>
      </c>
      <c r="AO9" s="59">
        <v>0</v>
      </c>
      <c r="AP9" s="33">
        <v>0</v>
      </c>
      <c r="AQ9" s="59">
        <f>IF(AP9&gt;0,-0.2,0)</f>
        <v>0</v>
      </c>
      <c r="AR9" s="33">
        <v>0</v>
      </c>
      <c r="AS9" s="59">
        <f>IF(AR9&gt;AS34,-0.5,0)</f>
        <v>0</v>
      </c>
      <c r="AT9" s="33">
        <v>0</v>
      </c>
      <c r="AU9" s="59">
        <f>IF(AT9&gt;AU34,-0.5,0)</f>
        <v>0</v>
      </c>
      <c r="AV9" s="33">
        <v>0</v>
      </c>
      <c r="AW9" s="59">
        <f>IF(AV9&gt;0,-0.5,0)</f>
        <v>0</v>
      </c>
      <c r="AX9" s="42" t="s">
        <v>11</v>
      </c>
      <c r="AY9" s="59">
        <f>IF(AX9&gt;0,-0.5,0)</f>
        <v>-0.5</v>
      </c>
      <c r="AZ9" s="37">
        <v>0</v>
      </c>
      <c r="BA9" s="59">
        <f>IF(AZ9&gt;0,-0.5,0)</f>
        <v>0</v>
      </c>
      <c r="BB9" s="37">
        <v>0</v>
      </c>
      <c r="BC9" s="59">
        <f>IF(BB9&gt;0,-0.5,0)</f>
        <v>0</v>
      </c>
      <c r="BD9" s="37">
        <v>0</v>
      </c>
      <c r="BE9" s="59">
        <v>1</v>
      </c>
      <c r="BF9" s="37">
        <v>0</v>
      </c>
      <c r="BG9" s="59">
        <f>IF(BF9&gt;0,-0.3,0)</f>
        <v>0</v>
      </c>
      <c r="BH9" s="60">
        <f t="shared" si="27"/>
        <v>3.7800000000000002</v>
      </c>
      <c r="BI9" s="77" t="s">
        <v>91</v>
      </c>
    </row>
    <row r="10" spans="1:61" s="61" customFormat="1" ht="14.25" x14ac:dyDescent="0.2">
      <c r="A10" s="77">
        <v>5</v>
      </c>
      <c r="B10" s="87" t="s">
        <v>59</v>
      </c>
      <c r="C10" s="79">
        <v>943</v>
      </c>
      <c r="D10" s="33">
        <v>0</v>
      </c>
      <c r="E10" s="33">
        <v>0</v>
      </c>
      <c r="F10" s="35" t="e">
        <f t="shared" ref="F10" si="29">D10/E10</f>
        <v>#DIV/0!</v>
      </c>
      <c r="G10" s="59">
        <v>1</v>
      </c>
      <c r="H10" s="33">
        <v>0</v>
      </c>
      <c r="I10" s="33">
        <v>0</v>
      </c>
      <c r="J10" s="36" t="e">
        <f>H10/I10</f>
        <v>#DIV/0!</v>
      </c>
      <c r="K10" s="59">
        <v>1</v>
      </c>
      <c r="L10" s="37">
        <v>0</v>
      </c>
      <c r="M10" s="38">
        <v>0</v>
      </c>
      <c r="N10" s="38">
        <v>0</v>
      </c>
      <c r="O10" s="38">
        <v>0</v>
      </c>
      <c r="P10" s="48" t="e">
        <f t="shared" ref="P10" si="30">N10/O10</f>
        <v>#DIV/0!</v>
      </c>
      <c r="Q10" s="59">
        <v>1</v>
      </c>
      <c r="R10" s="32">
        <v>0</v>
      </c>
      <c r="S10" s="32">
        <v>0</v>
      </c>
      <c r="T10" s="36" t="e">
        <f>R10/S10</f>
        <v>#DIV/0!</v>
      </c>
      <c r="U10" s="59">
        <v>1</v>
      </c>
      <c r="V10" s="41">
        <v>0</v>
      </c>
      <c r="W10" s="41">
        <v>0</v>
      </c>
      <c r="X10" s="36" t="e">
        <f t="shared" ref="X10" si="31">V10/W10</f>
        <v>#DIV/0!</v>
      </c>
      <c r="Y10" s="59">
        <v>1</v>
      </c>
      <c r="Z10" s="32">
        <v>0</v>
      </c>
      <c r="AA10" s="43">
        <v>0</v>
      </c>
      <c r="AB10" s="35" t="e">
        <f t="shared" ref="AB10" si="32">Z10/AA10</f>
        <v>#DIV/0!</v>
      </c>
      <c r="AC10" s="59">
        <v>0</v>
      </c>
      <c r="AD10" s="74">
        <v>0</v>
      </c>
      <c r="AE10" s="74">
        <v>0</v>
      </c>
      <c r="AF10" s="45" t="e">
        <f t="shared" ref="AF10" si="33">AD10/AE10</f>
        <v>#DIV/0!</v>
      </c>
      <c r="AG10" s="59">
        <v>1</v>
      </c>
      <c r="AH10" s="42">
        <v>0</v>
      </c>
      <c r="AI10" s="59">
        <v>0</v>
      </c>
      <c r="AJ10" s="42">
        <v>0</v>
      </c>
      <c r="AK10" s="59">
        <f t="shared" ref="AK10" si="34">IF(AJ10&gt;0,-0.4,0)</f>
        <v>0</v>
      </c>
      <c r="AL10" s="42">
        <v>0</v>
      </c>
      <c r="AM10" s="59">
        <v>0</v>
      </c>
      <c r="AN10" s="42">
        <v>0</v>
      </c>
      <c r="AO10" s="59">
        <v>0</v>
      </c>
      <c r="AP10" s="33">
        <v>0</v>
      </c>
      <c r="AQ10" s="59">
        <f t="shared" ref="AQ10" si="35">IF(AP10&gt;0,-0.2,0)</f>
        <v>0</v>
      </c>
      <c r="AR10" s="33">
        <v>0</v>
      </c>
      <c r="AS10" s="59">
        <f>IF(AR10&gt;0,-0.5,0)</f>
        <v>0</v>
      </c>
      <c r="AT10" s="33">
        <v>0</v>
      </c>
      <c r="AU10" s="59">
        <f>IF(AT10&gt;0,-0.5,0)</f>
        <v>0</v>
      </c>
      <c r="AV10" s="33">
        <v>0</v>
      </c>
      <c r="AW10" s="59">
        <f t="shared" ref="AW10" si="36">IF(AV10&gt;0,-0.5,0)</f>
        <v>0</v>
      </c>
      <c r="AX10" s="42">
        <v>0</v>
      </c>
      <c r="AY10" s="59">
        <f t="shared" ref="AY10" si="37">IF(AX10&gt;0,-0.5,0)</f>
        <v>0</v>
      </c>
      <c r="AZ10" s="37">
        <v>0</v>
      </c>
      <c r="BA10" s="59">
        <f t="shared" ref="BA10" si="38">IF(AZ10&gt;0,-0.5,0)</f>
        <v>0</v>
      </c>
      <c r="BB10" s="37">
        <v>0</v>
      </c>
      <c r="BC10" s="59">
        <f t="shared" ref="BC10" si="39">IF(BB10&gt;0,-0.5,0)</f>
        <v>0</v>
      </c>
      <c r="BD10" s="37">
        <v>0</v>
      </c>
      <c r="BE10" s="59">
        <v>1</v>
      </c>
      <c r="BF10" s="37">
        <v>0</v>
      </c>
      <c r="BG10" s="59">
        <f>IF(BF10&gt;0,-0.3,0)</f>
        <v>0</v>
      </c>
      <c r="BH10" s="60">
        <f t="shared" si="27"/>
        <v>7</v>
      </c>
      <c r="BI10" s="77" t="s">
        <v>19</v>
      </c>
    </row>
    <row r="11" spans="1:61" s="61" customFormat="1" ht="14.25" x14ac:dyDescent="0.2">
      <c r="A11" s="77">
        <v>6</v>
      </c>
      <c r="B11" s="87" t="s">
        <v>58</v>
      </c>
      <c r="C11" s="79">
        <v>947</v>
      </c>
      <c r="D11" s="33">
        <v>0</v>
      </c>
      <c r="E11" s="33">
        <v>0</v>
      </c>
      <c r="F11" s="35" t="e">
        <f t="shared" ref="F11" si="40">D11/E11</f>
        <v>#DIV/0!</v>
      </c>
      <c r="G11" s="59">
        <v>1</v>
      </c>
      <c r="H11" s="33">
        <v>0</v>
      </c>
      <c r="I11" s="33">
        <v>0</v>
      </c>
      <c r="J11" s="36" t="e">
        <f t="shared" ref="J11" si="41">H11/I11</f>
        <v>#DIV/0!</v>
      </c>
      <c r="K11" s="59">
        <v>1</v>
      </c>
      <c r="L11" s="37">
        <v>0</v>
      </c>
      <c r="M11" s="38">
        <v>0</v>
      </c>
      <c r="N11" s="38">
        <v>0</v>
      </c>
      <c r="O11" s="38">
        <v>0</v>
      </c>
      <c r="P11" s="48" t="e">
        <f t="shared" ref="P11" si="42">N11/O11</f>
        <v>#DIV/0!</v>
      </c>
      <c r="Q11" s="59">
        <v>1</v>
      </c>
      <c r="R11" s="32">
        <v>656.4</v>
      </c>
      <c r="S11" s="32">
        <v>579.29999999999995</v>
      </c>
      <c r="T11" s="36">
        <f>R11/S11</f>
        <v>1.1330916623511134</v>
      </c>
      <c r="U11" s="59">
        <v>0.75</v>
      </c>
      <c r="V11" s="41">
        <v>1</v>
      </c>
      <c r="W11" s="41">
        <v>1</v>
      </c>
      <c r="X11" s="36">
        <f t="shared" ref="X11" si="43">V11/W11</f>
        <v>1</v>
      </c>
      <c r="Y11" s="59">
        <v>1</v>
      </c>
      <c r="Z11" s="32">
        <v>247.9</v>
      </c>
      <c r="AA11" s="43">
        <v>247.9</v>
      </c>
      <c r="AB11" s="35">
        <f t="shared" ref="AB11" si="44">Z11/AA11</f>
        <v>1</v>
      </c>
      <c r="AC11" s="59">
        <v>0</v>
      </c>
      <c r="AD11" s="74">
        <v>655.7</v>
      </c>
      <c r="AE11" s="74">
        <v>656.4</v>
      </c>
      <c r="AF11" s="45">
        <f t="shared" ref="AF11" si="45">AD11/AE11</f>
        <v>0.99893357708714214</v>
      </c>
      <c r="AG11" s="59">
        <v>1</v>
      </c>
      <c r="AH11" s="42">
        <v>0</v>
      </c>
      <c r="AI11" s="59">
        <v>0</v>
      </c>
      <c r="AJ11" s="42">
        <v>0</v>
      </c>
      <c r="AK11" s="59">
        <f t="shared" ref="AK11" si="46">IF(AJ11&gt;0,-0.4,0)</f>
        <v>0</v>
      </c>
      <c r="AL11" s="42">
        <v>0</v>
      </c>
      <c r="AM11" s="59">
        <v>0</v>
      </c>
      <c r="AN11" s="42">
        <v>0</v>
      </c>
      <c r="AO11" s="59">
        <v>0</v>
      </c>
      <c r="AP11" s="33">
        <v>0</v>
      </c>
      <c r="AQ11" s="59">
        <f t="shared" ref="AQ11" si="47">IF(AP11&gt;0,-0.2,0)</f>
        <v>0</v>
      </c>
      <c r="AR11" s="33">
        <v>0</v>
      </c>
      <c r="AS11" s="59">
        <f>IF(AR11&gt;0,-0.5,0)</f>
        <v>0</v>
      </c>
      <c r="AT11" s="33">
        <v>0</v>
      </c>
      <c r="AU11" s="59">
        <f>IF(AT11&gt;0,-0.5,0)</f>
        <v>0</v>
      </c>
      <c r="AV11" s="33">
        <v>0</v>
      </c>
      <c r="AW11" s="59">
        <f t="shared" ref="AW11" si="48">IF(AV11&gt;0,-0.5,0)</f>
        <v>0</v>
      </c>
      <c r="AX11" s="42">
        <v>0</v>
      </c>
      <c r="AY11" s="59">
        <f t="shared" ref="AY11" si="49">IF(AX11&gt;0,-0.5,0)</f>
        <v>0</v>
      </c>
      <c r="AZ11" s="37">
        <v>0</v>
      </c>
      <c r="BA11" s="59">
        <f t="shared" ref="BA11" si="50">IF(AZ11&gt;0,-0.5,0)</f>
        <v>0</v>
      </c>
      <c r="BB11" s="37">
        <v>0</v>
      </c>
      <c r="BC11" s="59">
        <f t="shared" ref="BC11" si="51">IF(BB11&gt;0,-0.5,0)</f>
        <v>0</v>
      </c>
      <c r="BD11" s="37">
        <v>0</v>
      </c>
      <c r="BE11" s="59">
        <v>1</v>
      </c>
      <c r="BF11" s="37">
        <v>0</v>
      </c>
      <c r="BG11" s="59">
        <f>IF(BF11&gt;0,-0.3,0)</f>
        <v>0</v>
      </c>
      <c r="BH11" s="60">
        <f t="shared" si="27"/>
        <v>6.75</v>
      </c>
      <c r="BI11" s="77" t="s">
        <v>19</v>
      </c>
    </row>
    <row r="12" spans="1:61" x14ac:dyDescent="0.2">
      <c r="AH12" s="18"/>
      <c r="AP12" s="18"/>
    </row>
    <row r="13" spans="1:61" x14ac:dyDescent="0.2">
      <c r="B13" s="11" t="s">
        <v>21</v>
      </c>
      <c r="AH13" s="18"/>
    </row>
    <row r="14" spans="1:61" x14ac:dyDescent="0.2">
      <c r="B14" s="11" t="s">
        <v>22</v>
      </c>
    </row>
    <row r="15" spans="1:61" x14ac:dyDescent="0.2">
      <c r="B15" s="11" t="s">
        <v>52</v>
      </c>
    </row>
    <row r="17" spans="2:53" ht="15" customHeight="1" x14ac:dyDescent="0.25">
      <c r="D17" s="83"/>
      <c r="E17" s="84"/>
      <c r="F17" s="84"/>
      <c r="G17" s="26"/>
      <c r="H17" s="27"/>
      <c r="I17" s="81"/>
      <c r="J17" s="82"/>
    </row>
    <row r="18" spans="2:53" ht="15" x14ac:dyDescent="0.25">
      <c r="D18" s="84"/>
      <c r="E18" s="84"/>
      <c r="F18" s="84"/>
      <c r="G18" s="26"/>
      <c r="H18" s="27"/>
      <c r="I18" s="81"/>
      <c r="J18" s="82"/>
    </row>
    <row r="19" spans="2:53" ht="15" customHeight="1" x14ac:dyDescent="0.25">
      <c r="B19" s="89" t="s">
        <v>10</v>
      </c>
      <c r="C19" s="108"/>
      <c r="D19" s="110" t="s">
        <v>5</v>
      </c>
      <c r="E19" s="111"/>
      <c r="F19" s="84"/>
      <c r="G19" s="26"/>
      <c r="H19" s="30"/>
      <c r="I19" s="31"/>
      <c r="J19" s="25"/>
    </row>
    <row r="20" spans="2:53" ht="18" customHeight="1" x14ac:dyDescent="0.25">
      <c r="B20" s="89"/>
      <c r="C20" s="108"/>
      <c r="D20" s="111"/>
      <c r="E20" s="111"/>
      <c r="F20" s="85"/>
      <c r="G20" s="26"/>
      <c r="H20" s="30"/>
      <c r="I20" s="86"/>
      <c r="J20" s="82"/>
    </row>
    <row r="21" spans="2:53" ht="15" hidden="1" customHeight="1" x14ac:dyDescent="0.25">
      <c r="B21" s="89"/>
      <c r="D21" s="28"/>
      <c r="E21" s="29"/>
      <c r="F21" s="25"/>
      <c r="G21" s="26"/>
      <c r="H21" s="30"/>
      <c r="I21" s="31"/>
      <c r="J21" s="25"/>
    </row>
    <row r="24" spans="2:53" ht="11.25" customHeight="1" x14ac:dyDescent="0.2">
      <c r="B24" s="28" t="s">
        <v>6</v>
      </c>
      <c r="D24" s="28"/>
    </row>
    <row r="25" spans="2:53" ht="11.25" customHeight="1" x14ac:dyDescent="0.2">
      <c r="B25" s="28" t="s">
        <v>69</v>
      </c>
      <c r="D25" s="28"/>
    </row>
    <row r="26" spans="2:53" ht="11.25" customHeight="1" x14ac:dyDescent="0.2">
      <c r="B26" s="28" t="s">
        <v>9</v>
      </c>
      <c r="D26" s="28"/>
    </row>
    <row r="27" spans="2:53" ht="11.25" customHeight="1" x14ac:dyDescent="0.2">
      <c r="AH27" s="13"/>
      <c r="AI27" s="20"/>
      <c r="AJ27" s="20"/>
      <c r="AK27" s="20"/>
      <c r="AL27" s="21"/>
      <c r="AM27" s="20"/>
      <c r="AN27" s="22"/>
      <c r="AO27" s="22"/>
      <c r="AP27" s="2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</row>
  </sheetData>
  <mergeCells count="29">
    <mergeCell ref="D19:E20"/>
    <mergeCell ref="D2:G2"/>
    <mergeCell ref="H2:K2"/>
    <mergeCell ref="L2:Q2"/>
    <mergeCell ref="R2:U2"/>
    <mergeCell ref="V2:Y2"/>
    <mergeCell ref="AV2:AW2"/>
    <mergeCell ref="AJ2:AK2"/>
    <mergeCell ref="AL2:AM2"/>
    <mergeCell ref="AN2:AO2"/>
    <mergeCell ref="AP2:AQ2"/>
    <mergeCell ref="AR2:AS2"/>
    <mergeCell ref="AT2:AU2"/>
    <mergeCell ref="B19:B21"/>
    <mergeCell ref="C2:C3"/>
    <mergeCell ref="A1:XFD1"/>
    <mergeCell ref="A2:A3"/>
    <mergeCell ref="BH2:BH3"/>
    <mergeCell ref="BI2:BI3"/>
    <mergeCell ref="AX2:AY2"/>
    <mergeCell ref="AZ2:BA2"/>
    <mergeCell ref="BB2:BC2"/>
    <mergeCell ref="BD2:BE2"/>
    <mergeCell ref="BF2:BG2"/>
    <mergeCell ref="B2:B3"/>
    <mergeCell ref="Z2:AC2"/>
    <mergeCell ref="AD2:AG2"/>
    <mergeCell ref="AH2:AI2"/>
    <mergeCell ref="C19:C20"/>
  </mergeCells>
  <pageMargins left="0.35433070866141736" right="0.23622047244094491" top="0.74803149606299213" bottom="0.74803149606299213" header="0.31496062992125984" footer="0.31496062992125984"/>
  <pageSetup paperSize="9" scale="65" orientation="landscape" r:id="rId1"/>
  <colBreaks count="2" manualBreakCount="2">
    <brk id="11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2025-03-20T11:04:49Z</dcterms:modified>
</cp:coreProperties>
</file>